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yfoethnaturiolcymru.sharepoint.com/teams/Regulatory/rg/RBMT/RCC/"/>
    </mc:Choice>
  </mc:AlternateContent>
  <xr:revisionPtr revIDLastSave="0" documentId="8_{3001D831-9809-46DB-B5FD-429998380A73}" xr6:coauthVersionLast="47" xr6:coauthVersionMax="47" xr10:uidLastSave="{00000000-0000-0000-0000-000000000000}"/>
  <bookViews>
    <workbookView xWindow="-120" yWindow="-120" windowWidth="29040" windowHeight="15720" activeTab="1" xr2:uid="{00000000-000D-0000-FFFF-FFFF00000000}"/>
  </bookViews>
  <sheets>
    <sheet name="Canllawiau" sheetId="29" r:id="rId1"/>
    <sheet name="Cyflwyniad" sheetId="31" r:id="rId2"/>
    <sheet name="Ildiad" sheetId="25" r:id="rId3"/>
    <sheet name="Picklists" sheetId="2" state="hidden" r:id="rId4"/>
  </sheets>
  <definedNames>
    <definedName name="category">Picklists!$N$3:$T$3</definedName>
    <definedName name="Cyfarpar_Hylosgi_Canolig">Picklists!$T$4:$T$4</definedName>
    <definedName name="Cyfarpar_Hylosgi_Canolig_a_Generaduron_Penodedig">Picklists!$R$4:$R$6</definedName>
    <definedName name="Generaduron_penodedig">Picklists!$S$4:$S$4</definedName>
    <definedName name="Gweithgareddau_gwastraff_uniongyrchol_gysylltiedig">Picklists!$Q$4:$Q$5</definedName>
    <definedName name="No">Picklists!$AG$3</definedName>
    <definedName name="Operator">Picklists!$AF$2:$AG$2</definedName>
    <definedName name="Rhan_A2">Picklists!$N$4:$N$24</definedName>
    <definedName name="Rhan_B">Picklists!$O$4:$O$74</definedName>
    <definedName name="RhanB_CHC_a_neu_EP">Picklists!$P$4:$P$9</definedName>
    <definedName name="Yes">Picklists!$AF$3:$AF$4</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1" l="1"/>
  <c r="G16" i="31"/>
  <c r="F17" i="31"/>
  <c r="F16" i="31"/>
  <c r="E17" i="31"/>
  <c r="E16" i="31"/>
  <c r="D17" i="31"/>
  <c r="D16" i="31"/>
  <c r="C3" i="31"/>
  <c r="C13" i="31" s="1"/>
  <c r="C2" i="29"/>
  <c r="H28" i="25"/>
  <c r="F28" i="25"/>
  <c r="F26" i="25"/>
  <c r="F24" i="25"/>
  <c r="F22" i="25"/>
  <c r="F20" i="25"/>
  <c r="F15" i="25"/>
  <c r="I10" i="25"/>
  <c r="H10" i="25"/>
  <c r="H24" i="25" l="1"/>
  <c r="F29" i="25"/>
  <c r="I25" i="25" s="1"/>
  <c r="I26" i="25"/>
  <c r="I13" i="25"/>
  <c r="C12" i="25"/>
  <c r="H6" i="25"/>
  <c r="H5" i="25"/>
  <c r="I24" i="25" l="1"/>
  <c r="L13" i="31" s="1"/>
  <c r="I28" i="25"/>
  <c r="M16" i="31" l="1"/>
  <c r="M17" i="31" s="1"/>
  <c r="M15" i="31"/>
  <c r="M14"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Alison.Soper</author>
  </authors>
  <commentList>
    <comment ref="D3" authorId="0" shapeId="0" xr:uid="{00000000-0006-0000-1000-000001000000}">
      <text>
        <r>
          <rPr>
            <b/>
            <sz val="9"/>
            <rFont val="Tahoma"/>
            <family val="2"/>
          </rPr>
          <t>Alison.Soper:</t>
        </r>
        <r>
          <rPr>
            <sz val="9"/>
            <rFont val="Tahoma"/>
            <family val="2"/>
          </rPr>
          <t xml:space="preserve">
needs changing to the 4 that Mark has defined</t>
        </r>
      </text>
    </comment>
  </commentList>
</comments>
</file>

<file path=xl/sharedStrings.xml><?xml version="1.0" encoding="utf-8"?>
<sst xmlns="http://schemas.openxmlformats.org/spreadsheetml/2006/main" count="716" uniqueCount="362">
  <si>
    <t>CinC</t>
  </si>
  <si>
    <t>C</t>
  </si>
  <si>
    <t>B</t>
  </si>
  <si>
    <t>2.1 Rhan A (1) a)</t>
  </si>
  <si>
    <t>2.1 Rhan A (1) c)</t>
  </si>
  <si>
    <t>2.1 Rhan A (1) d)</t>
  </si>
  <si>
    <t>2.3 Rhan A (1) a)</t>
  </si>
  <si>
    <t>5.3 Rhan A (1) a) (i)</t>
  </si>
  <si>
    <t>5.4 Rhan A (1) b) (iii)</t>
  </si>
  <si>
    <r>
      <rPr>
        <u/>
        <sz val="11"/>
        <color theme="1"/>
        <rFont val="Calibri"/>
        <family val="2"/>
      </rPr>
      <t xml:space="preserve">Dogfennau cyfeirio </t>
    </r>
    <r>
      <rPr>
        <sz val="11"/>
        <color theme="1"/>
        <rFont val="Calibri"/>
        <family val="2"/>
      </rPr>
      <t xml:space="preserve">Technoleg Orau sydd ar Gael </t>
    </r>
    <r>
      <rPr>
        <u/>
        <sz val="11"/>
        <color theme="1"/>
        <rFont val="Calibri"/>
        <family val="2"/>
      </rPr>
      <t xml:space="preserve">| </t>
    </r>
    <r>
      <rPr>
        <u/>
        <sz val="11"/>
        <color theme="1"/>
        <rFont val="Calibri"/>
        <family val="2"/>
      </rPr>
      <t>Eippcb</t>
    </r>
    <r>
      <rPr>
        <u/>
        <sz val="11"/>
        <color theme="1"/>
        <rFont val="Calibri"/>
        <family val="2"/>
      </rPr>
      <t xml:space="preserve"> (europa.eu)</t>
    </r>
  </si>
  <si>
    <t>Gweithgareddau rhestredig</t>
  </si>
  <si>
    <t>Amherthnasol</t>
  </si>
  <si>
    <t>Cymhlethdod</t>
  </si>
  <si>
    <t>Rhan A2 neu Ran B</t>
  </si>
  <si>
    <t>A</t>
  </si>
  <si>
    <t>Gweithgareddau atodlen</t>
  </si>
  <si>
    <t>1.2 Rhan A(2)(a)</t>
  </si>
  <si>
    <t>1.2 Rhan B a)</t>
  </si>
  <si>
    <t>1.2 Rhan B b)</t>
  </si>
  <si>
    <t>1.2 Rhan B c)</t>
  </si>
  <si>
    <t>1.1 Rhan B a)</t>
  </si>
  <si>
    <t>1.1 Rhan B b)</t>
  </si>
  <si>
    <t>1.1 Rhan B c) ii)</t>
  </si>
  <si>
    <t>1.1 Rhan B c) i)</t>
  </si>
  <si>
    <t>1.2 Rhan B d)</t>
  </si>
  <si>
    <t>2.1 Rhan A(2) (a)</t>
  </si>
  <si>
    <t>2.1 Rhan A(2) (b)</t>
  </si>
  <si>
    <t>2.1 Rhan A(2) (c)</t>
  </si>
  <si>
    <t>2.1 Rhan A(2) (d)</t>
  </si>
  <si>
    <t>2.1 Rhan B a)</t>
  </si>
  <si>
    <t>2.1 Rhan B b) i)</t>
  </si>
  <si>
    <t>2.1 Rhan B b) ii)</t>
  </si>
  <si>
    <t>Rheol 4</t>
  </si>
  <si>
    <t>Grŵp cyfuno</t>
  </si>
  <si>
    <t>Ie</t>
  </si>
  <si>
    <t>1.2 Rhan A(1) a)</t>
  </si>
  <si>
    <t>1.2 Rhan A (1) d)</t>
  </si>
  <si>
    <t>1.2 Rhan A(1) e) i)</t>
  </si>
  <si>
    <t>1.2 Rhan A(1) e) ii)</t>
  </si>
  <si>
    <t>1.2 Rhan A (1) f)</t>
  </si>
  <si>
    <t>1.2 Rhan A (1) g)</t>
  </si>
  <si>
    <t>2.2 Rhan A(1) a)</t>
  </si>
  <si>
    <t>2.2 Rhan A(1) c)</t>
  </si>
  <si>
    <t>3.1 Rhan A(1) b)</t>
  </si>
  <si>
    <t>3.2 Rhan A(1) a)</t>
  </si>
  <si>
    <t>3.2 Rhan A(1) b)</t>
  </si>
  <si>
    <t>3.3 Rhan A(1) a)</t>
  </si>
  <si>
    <t>3.4 Rhan A(1) a)</t>
  </si>
  <si>
    <t>3.6 Rhan A(1) a)</t>
  </si>
  <si>
    <t>4.2 Rhan A1 (a) i)</t>
  </si>
  <si>
    <t>4.2 Rhan A1 (a) ii)</t>
  </si>
  <si>
    <t>4.2 Rhan A1 (a) iii)</t>
  </si>
  <si>
    <t>4.2 Rhan A1 (a) iv)</t>
  </si>
  <si>
    <t>4.2 Rhan A1 (a) v)</t>
  </si>
  <si>
    <t>4.2 Rhan A1 (a) vi)</t>
  </si>
  <si>
    <t>4.2 Rhan A1 (b)</t>
  </si>
  <si>
    <t>4.2 Rhan A1 (c)</t>
  </si>
  <si>
    <t>4.2 Rhan A1 (d)</t>
  </si>
  <si>
    <t>4.2 Rhan A1 (e)</t>
  </si>
  <si>
    <t>4.2 Rhan A1 (f)</t>
  </si>
  <si>
    <t>4.7 Rhan A1 (a)</t>
  </si>
  <si>
    <t>5.1 Rhan A1 (b)</t>
  </si>
  <si>
    <t>5.1 Rhan A1 (c)</t>
  </si>
  <si>
    <t>5.3 Rhan A (1) a) (ii)</t>
  </si>
  <si>
    <t>5.3 Rhan A (1) a) (iii)</t>
  </si>
  <si>
    <t>5.3 Rhan A (1) a) (iv)</t>
  </si>
  <si>
    <t>5.3 Rhan A (1) a) (v)</t>
  </si>
  <si>
    <t>5.3 Rhan A (1) a) (viii)</t>
  </si>
  <si>
    <t>5.3 Rhan A (1) a) (x)</t>
  </si>
  <si>
    <t>5.4 Rhan A (1) a) (iii)</t>
  </si>
  <si>
    <t>5.4 Rhan A (1) a) (i)</t>
  </si>
  <si>
    <t>5.4 Rhan A (1) a) (ii)</t>
  </si>
  <si>
    <t>5.4 Rhan A (1) a) (iv)</t>
  </si>
  <si>
    <t>5.4 Rhan A (1) a) (v)</t>
  </si>
  <si>
    <t>5.4 Rhan A (1) b) (i)</t>
  </si>
  <si>
    <t>5.4 Rhan A (1) b) (ii)</t>
  </si>
  <si>
    <t>5.4 Rhan A (1) b) (iv)</t>
  </si>
  <si>
    <t>5.5 Rhan A (1) a)</t>
  </si>
  <si>
    <t>5.6 Rhan A (1) a)</t>
  </si>
  <si>
    <t>5.7 Rhan A (1) a)</t>
  </si>
  <si>
    <t>5.6 Rhan A (1) b)</t>
  </si>
  <si>
    <t>6.2 Rhan A (1) a)</t>
  </si>
  <si>
    <t>6.3 Rhan A (1) a) (i)</t>
  </si>
  <si>
    <t>6.3 Rhan A (1) a) (ii)</t>
  </si>
  <si>
    <t>6.4 Rhan A (1) a)</t>
  </si>
  <si>
    <t>6.8 Rhan A (1) a)</t>
  </si>
  <si>
    <t>6.8 Rhan A (1) b)</t>
  </si>
  <si>
    <t>6.8 Rhan A (1) c)</t>
  </si>
  <si>
    <t>6.8 Rhan A (1) d) i)</t>
  </si>
  <si>
    <t>6.8 Rhan A (1) d) ii)</t>
  </si>
  <si>
    <t>6.8 Rhan A (1) e)</t>
  </si>
  <si>
    <t>6.10 Rhan A (1) a)</t>
  </si>
  <si>
    <t>Bellach wedi'i gysylltu'n uniongyrchol â'r prif weithgareddau atodlen</t>
  </si>
  <si>
    <t>2.2 Rhan A(2) a)</t>
  </si>
  <si>
    <t>2.1 Rhan B c)</t>
  </si>
  <si>
    <t>2.1 Rhan B d) i)</t>
  </si>
  <si>
    <t>2.1 Rhan B d) ii)</t>
  </si>
  <si>
    <t>2.1 Rhan B d) iii)</t>
  </si>
  <si>
    <t>2.1 Rhan B e)</t>
  </si>
  <si>
    <t>2.3 Rhan A(2) a)</t>
  </si>
  <si>
    <t>3.1 Rhan A(2) a)</t>
  </si>
  <si>
    <t>2.2 Rhan B a)</t>
  </si>
  <si>
    <t>2.2 Rhan B b)</t>
  </si>
  <si>
    <t>2.2 Rhan B c)</t>
  </si>
  <si>
    <t>2.2 Rhan B d)</t>
  </si>
  <si>
    <t>2.2 Rhan B e)</t>
  </si>
  <si>
    <t>2.3 Rhan B a)</t>
  </si>
  <si>
    <t>3.1 Rhan B a)</t>
  </si>
  <si>
    <t>3.3 Rhan A(2) a)</t>
  </si>
  <si>
    <t>3.1 Rhan A(2) b)</t>
  </si>
  <si>
    <t>3.1 Rhan B b)</t>
  </si>
  <si>
    <t>3.1 Rhan B c)</t>
  </si>
  <si>
    <t>3.1 Rhan B d)</t>
  </si>
  <si>
    <t>3.5 Rhan A(2) a)</t>
  </si>
  <si>
    <t>3.3 Rhan B a)</t>
  </si>
  <si>
    <t>3.3 Rhan B b)</t>
  </si>
  <si>
    <t>3.3 Rhan B c)</t>
  </si>
  <si>
    <t>3.3 Rhan B d) i)</t>
  </si>
  <si>
    <t>3.3 Rhan B d) ii)</t>
  </si>
  <si>
    <t>3.3 Rhan B e)</t>
  </si>
  <si>
    <t>3.5 Rhan B a)</t>
  </si>
  <si>
    <t>3.5 Rhan B b) i)</t>
  </si>
  <si>
    <t>3.5 Rhan B b) ii)</t>
  </si>
  <si>
    <t>3.5 Rhan B b) iii)</t>
  </si>
  <si>
    <t>3.5 Rhan B c)</t>
  </si>
  <si>
    <t>3.5 Rhan B d)</t>
  </si>
  <si>
    <t>3.5 Rhan B e)</t>
  </si>
  <si>
    <t>3.5 Rhan B f)</t>
  </si>
  <si>
    <t>3.5 Rhan B g)</t>
  </si>
  <si>
    <t>3.6 Rhan A (2) a) i)</t>
  </si>
  <si>
    <t>3.6 Rhan A (2) a) ii)</t>
  </si>
  <si>
    <t>3.6 Rhan B a)</t>
  </si>
  <si>
    <t>3.6 Rhan B b)</t>
  </si>
  <si>
    <t>4.1 Rhan B a)</t>
  </si>
  <si>
    <t>4.1 Rhan B b)</t>
  </si>
  <si>
    <t>4.1 Rhan B c)</t>
  </si>
  <si>
    <t>5.1 Rhan A (2) a)</t>
  </si>
  <si>
    <t>5.1 Rhan A (2) b)</t>
  </si>
  <si>
    <t>5.1 Rhan A (2) c)</t>
  </si>
  <si>
    <t>4.1 Rhan B d)</t>
  </si>
  <si>
    <t>4.8 Rhan B a)</t>
  </si>
  <si>
    <t>5.1 Rhan B a)</t>
  </si>
  <si>
    <t>5.1 Rhan B b)</t>
  </si>
  <si>
    <t>6.1 Rhan A (2) a)</t>
  </si>
  <si>
    <t>6.4 Rhan A (2) a)</t>
  </si>
  <si>
    <t>6.3 Rhan B a) i)</t>
  </si>
  <si>
    <t>6.3 Rhan B a) ii)</t>
  </si>
  <si>
    <t>6.4 Rhan B a) i)</t>
  </si>
  <si>
    <t>6.4 Rhan B b)</t>
  </si>
  <si>
    <t>6.4 Rhan B a) ii)</t>
  </si>
  <si>
    <t>6.4 Rhan B a) iii)</t>
  </si>
  <si>
    <t>6.4 Rhan B a) iv)</t>
  </si>
  <si>
    <t>6.7 Rhan A (2) a)</t>
  </si>
  <si>
    <t>6.4 Rhan B c) i)</t>
  </si>
  <si>
    <t>6.4 Rhan B c) ii)</t>
  </si>
  <si>
    <t>6.4 Rhan B c) iii)</t>
  </si>
  <si>
    <t>6.6 Rhan B a) i)</t>
  </si>
  <si>
    <t>6.6 Rhan B a) ii)</t>
  </si>
  <si>
    <t>6.5 Rhan B a) i)</t>
  </si>
  <si>
    <t>6.5 Rhan B a) ii)</t>
  </si>
  <si>
    <t>6.8 Rhan A (2) a)</t>
  </si>
  <si>
    <t>6.7 Rhan B a) i)</t>
  </si>
  <si>
    <t>6.7 Rhan B a) ii)</t>
  </si>
  <si>
    <t>6.7 Rhan B b)</t>
  </si>
  <si>
    <t>6.8 Rhan B a)</t>
  </si>
  <si>
    <t>6.8 Rhan B b)</t>
  </si>
  <si>
    <t>7 Rhan B</t>
  </si>
  <si>
    <t>Proses gysylltiedig</t>
  </si>
  <si>
    <t>2.1 Rhan A (1) b) i neu ii</t>
  </si>
  <si>
    <t>Ildio'n llawn</t>
  </si>
  <si>
    <t>TPY</t>
  </si>
  <si>
    <t>Cyfarpar_Hylosgi_Canolig_a_Generaduron_Penodedig</t>
  </si>
  <si>
    <t>1.1 Rhan B Cyfarpar_Hylosgi_Canolig_Atodlen 25A</t>
  </si>
  <si>
    <t>1.1 Rhan B Generaduron_Penodedig_Atodlen 25B</t>
  </si>
  <si>
    <t>1.1 Rhan B Cyfarpar Hylosgi Canolig a Generadur Penodedig _Atodlen 25 A a B</t>
  </si>
  <si>
    <t>5.1 Rhan B Cyfarpar Hylosgi Canolig a Generadur Penodedig – Atodlen 25A a B</t>
  </si>
  <si>
    <t>5.1 Rhan B Cyfarpar Hylosgi Canolig – Atodlen 25A</t>
  </si>
  <si>
    <t>5.1 Rhan B Generadur Penodedig – Atodlen 25B</t>
  </si>
  <si>
    <t>5 neu fwy</t>
  </si>
  <si>
    <t>IS</t>
  </si>
  <si>
    <t>LCP</t>
  </si>
  <si>
    <t>WT</t>
  </si>
  <si>
    <t>WTC</t>
  </si>
  <si>
    <t>Gweithgareddau eraill</t>
  </si>
  <si>
    <t>Canllawiau cyhoeddedig</t>
  </si>
  <si>
    <t>LFD</t>
  </si>
  <si>
    <t>NFM</t>
  </si>
  <si>
    <t>FMP</t>
  </si>
  <si>
    <t>STM</t>
  </si>
  <si>
    <t>OFC/LVOC</t>
  </si>
  <si>
    <t>CER</t>
  </si>
  <si>
    <t>WI</t>
  </si>
  <si>
    <t>LVIC-AAF</t>
  </si>
  <si>
    <t>SA</t>
  </si>
  <si>
    <t>TAN</t>
  </si>
  <si>
    <t>SIC/LVIC</t>
  </si>
  <si>
    <t>Ceisiadau newydd</t>
  </si>
  <si>
    <t>5.3 Rhan A (1) a) (vii) Adfer</t>
  </si>
  <si>
    <t>5.3 Rhan A (1) a) (vii) Gwaredu</t>
  </si>
  <si>
    <t>5.3 Rhan A(1) a) vi) Adfer</t>
  </si>
  <si>
    <t>5.3 Rhan A(1) a)(vi) Gwaredu</t>
  </si>
  <si>
    <t>5.3 Rhan A (1) a) (ix) Gwaredu</t>
  </si>
  <si>
    <t>5.3 Rhan A (1) a) (ix) Adfer</t>
  </si>
  <si>
    <t>5.3 Rhan A (1) a) (xi) Gwaredu</t>
  </si>
  <si>
    <t>5.3 Rhan A (1) a) (xi) Adfer</t>
  </si>
  <si>
    <t>Atodlen 25A – Cyfarpar Hylosgi Canolig cymhleth yn unig</t>
  </si>
  <si>
    <t>Atodlen 25B – Generadur Penodedig cymhleth yn unig</t>
  </si>
  <si>
    <t>Atodlen 25 A a B – Cyfarpar Hylosgi Canolig cymhleth a Generadur Penodedig cymhleth</t>
  </si>
  <si>
    <t>Atodlen 25 A a B – Cyfarpar Hylosgi Canolig syml a Generadur Penodedig cymhleth</t>
  </si>
  <si>
    <t>Atodlen 25 A a B – Cyfarpar Hylosgi Canolig cymhleth a Generadur Penodedig syml</t>
  </si>
  <si>
    <t>TXT</t>
  </si>
  <si>
    <t>2.2 Rhan A(1) b) Cd/Pb</t>
  </si>
  <si>
    <t>2.2 Rhan A(1) b) NFM arall</t>
  </si>
  <si>
    <t>Trothwy yn y Rheoliadau Trwyddedu Amgylcheddol</t>
  </si>
  <si>
    <t>Band cymhlethdod OPRA</t>
  </si>
  <si>
    <t>m3</t>
  </si>
  <si>
    <t>3.1 Rhan A(1) a) odynau cylchdro</t>
  </si>
  <si>
    <t>3.1 Rhan A(1) a) odynau eraill</t>
  </si>
  <si>
    <t xml:space="preserve">4.3 Rhan A1 (a) </t>
  </si>
  <si>
    <t>5.3 Rhan A (1) a) (i) (AD)</t>
  </si>
  <si>
    <t>5.4 Rhan A (1) a) (i)(AD)</t>
  </si>
  <si>
    <t>5.4 Rhan A (1) b) (i)(AD)</t>
  </si>
  <si>
    <t>6.8 Rhan A (1) d) iii) aa)</t>
  </si>
  <si>
    <t>6.8 Rhan A (1) d) iii) bb)</t>
  </si>
  <si>
    <t>Nodiadau ar weithgareddau rhestredig</t>
  </si>
  <si>
    <t xml:space="preserve">Angen meddwl am sut i wneud papur, cyfanswm cynhwysedd y safle? </t>
  </si>
  <si>
    <t>Na</t>
  </si>
  <si>
    <t>20% i 50%</t>
  </si>
  <si>
    <t>50% i 100%</t>
  </si>
  <si>
    <t>Dim cynnydd</t>
  </si>
  <si>
    <t>hyd at 20%</t>
  </si>
  <si>
    <t xml:space="preserve">1.2 Rhan A (1) c) </t>
  </si>
  <si>
    <t xml:space="preserve">1.2 Rhan A(1) b) </t>
  </si>
  <si>
    <t xml:space="preserve">4.1 Rhan A1 a) (i) </t>
  </si>
  <si>
    <t xml:space="preserve">4.1 Rhan A1 a) (ii) </t>
  </si>
  <si>
    <t xml:space="preserve">4.1 Rhan A1 a) (iii) </t>
  </si>
  <si>
    <t xml:space="preserve">4.1 Rhan A1 a) (iv) </t>
  </si>
  <si>
    <t xml:space="preserve">4.1 Rhan A1 a) (v) </t>
  </si>
  <si>
    <t xml:space="preserve">4.1 Rhan A1 a) (vi) </t>
  </si>
  <si>
    <t xml:space="preserve">4.1 Rhan A1 a) (vii) </t>
  </si>
  <si>
    <t xml:space="preserve">4.1 Rhan A1 a) (viii) </t>
  </si>
  <si>
    <t xml:space="preserve">4.1 Rhan A1 a) (ix) </t>
  </si>
  <si>
    <t xml:space="preserve">4.1 Rhan A1 a) (x) </t>
  </si>
  <si>
    <t>4.1 Rhan A1 a) (xi)</t>
  </si>
  <si>
    <t xml:space="preserve">4.4 Rhan A1 (a) </t>
  </si>
  <si>
    <t>4.5 Rhan A1 (a)</t>
  </si>
  <si>
    <t>4.6 Rhan A1 (a)</t>
  </si>
  <si>
    <t xml:space="preserve">5.1 Rhan A1 (a) </t>
  </si>
  <si>
    <t xml:space="preserve">5.2 Rhan A1 (a) </t>
  </si>
  <si>
    <t xml:space="preserve">6.1 Rhan A (1) a) </t>
  </si>
  <si>
    <t xml:space="preserve">6.1 Rhan A (1) b) </t>
  </si>
  <si>
    <t xml:space="preserve">1.1 Rhan A (1) a) (i) </t>
  </si>
  <si>
    <t>Cwestiwn ychwanegol ar gyfer Cyfarpar Hylosgi Mawr Pennod III</t>
  </si>
  <si>
    <t>Casgliadau Technoleg Orau sydd ar Gael eraill</t>
  </si>
  <si>
    <t>Enw'r gosodiad</t>
  </si>
  <si>
    <t>Gweithgareddau newydd  eraill / sydd wedi’u newid</t>
  </si>
  <si>
    <t>Trosglwyddiadau</t>
  </si>
  <si>
    <t xml:space="preserve">Ildio Trwydded </t>
  </si>
  <si>
    <t>Ildiad risg isel</t>
  </si>
  <si>
    <t xml:space="preserve">Safle sydd erioed wedi gweithredu </t>
  </si>
  <si>
    <t>Noder:</t>
  </si>
  <si>
    <t>Cwestiwn 1</t>
  </si>
  <si>
    <t>Rheoliadau Diogelu'r Amgylchedd (Diwygiadau Amrywiol) (Cymru a Lloegr) 2018 (legislation.gov.uk)</t>
  </si>
  <si>
    <t>A yw eich cais yn bodloni’r gofynion ar gyfer cais ildio risg isel? (Rhaid bod hyn wedi'i gytuno gyda'ch swyddog rheoleiddio cyn cyflwyno’ch cais.)</t>
  </si>
  <si>
    <t>A ydych yn gwneud cais am ildiad llawn neu ildiad rhannol o'ch trwydded?</t>
  </si>
  <si>
    <t>Gweithgareddau gwastraff uniongyrchol gysylltiedig nad yw o dan adran 5.1 – 5.7 o Atodlen 1 i'r Rheoliadau Trwyddedu Amgylcheddol</t>
  </si>
  <si>
    <t>PCC</t>
  </si>
  <si>
    <t xml:space="preserve">A yw'r ildio yn cynnwys unrhyw un o'r canlynol: </t>
  </si>
  <si>
    <t>A gafodd halogiad tir a/neu ddŵr daear ei nodi yn yr adroddiad cyflwr safle sylfaenol ar nodweddion y safle adeg dyroddi’r drwydded wreiddiol?</t>
  </si>
  <si>
    <t>A oes gennych gofnodion o achosion o lygredd sydd wedi digwydd a arweiniodd at ollyngiadau i dir a/neu ddŵr daear, a mesurau a gymerwyd i feintioli ac adfer y gollyngiadau hyn cyn ildio trwydded?</t>
  </si>
  <si>
    <t>A oes gennych chi ddata nodweddion y safle (arolwg safle ymwthiol neu ddata monitro) sy'n dangos bod halogiad tir a/neu ddŵr daear yn wahanol i'r hyn a nodwyd yn yr adroddiad sylfaenol ar gyflwr y safle adeg dyroddi'r drwydded?</t>
  </si>
  <si>
    <t>A ydych wedi nodi halogiad yn ystod oes weithredol y drwydded lle mae'r tarddiad yn anhysbys neu'n ansicr (h.y. ni ellir ei gysylltu'n ôl â digwyddiad/gweithrediad penodol)?</t>
  </si>
  <si>
    <t>A ydych yn ildio unrhyw weithgareddau Rhan A(2) neu Ran B fel rhan o’r cais hwn?</t>
  </si>
  <si>
    <t>A ydych yn ildio unrhyw weithgareddau Cyfarpar Hylosgi Canolig neu Eneraduron Penodedig fel rhan o'r cais hwn?</t>
  </si>
  <si>
    <t>Gweithgareddau_gwastraff_uniongyrchol_gysylltiedig</t>
  </si>
  <si>
    <r>
      <rPr>
        <b/>
        <sz val="11"/>
        <color theme="1"/>
        <rFont val="Calibri"/>
        <family val="2"/>
      </rPr>
      <t xml:space="preserve">Defnyddir y codau lliw isod drwy'r offeryn i'ch helpu i weld beth sydd angen i chi ei wneud – Dim ond mewn celloedd gwyn y mae angen i chi roi gwybodaeth neu dewiswch opsiwn o'r </t>
    </r>
    <r>
      <rPr>
        <b/>
        <sz val="11"/>
        <color theme="1"/>
        <rFont val="Calibri"/>
        <family val="2"/>
      </rPr>
      <t>gwymplen</t>
    </r>
    <r>
      <rPr>
        <b/>
        <sz val="11"/>
        <color theme="1"/>
        <rFont val="Calibri"/>
        <family val="2"/>
      </rPr>
      <t xml:space="preserve"> las. </t>
    </r>
    <r>
      <rPr>
        <b/>
        <sz val="11"/>
        <color theme="1"/>
        <rFont val="Calibri"/>
        <family val="2"/>
      </rPr>
      <t xml:space="preserve">Mae popeth arall yn cael ei gwblhau'n awtomatig </t>
    </r>
  </si>
  <si>
    <t>Dyddiad y cais</t>
  </si>
  <si>
    <t>Canllawiau ar gyfer cwblhau'r offeryn codi taliadau ar gyfer ceisiadau ildio</t>
  </si>
  <si>
    <t>Safle sydd erioed wedi gweithredu</t>
  </si>
  <si>
    <t>Risg isel</t>
  </si>
  <si>
    <t>Ildio'n rhannol</t>
  </si>
  <si>
    <t>Mathau ildio</t>
  </si>
  <si>
    <t>Os ydych yn gwneud cais i ildio’r drwydded ar gyfer gosodiad lle nad oes unrhyw weithrediadau wedi digwydd ac nad oes unrhyw bosibilrwydd o halogiad, yna gallwch dalu’r taliad gostyngol hwn</t>
  </si>
  <si>
    <t>Os ydych yn gwneud cais i ildio rhan o’r gosodiad lle nad yw gweithgareddau bellach yn cael eu cyflawni, byddwch yn talu taliad ildio rhannol</t>
  </si>
  <si>
    <t>Dyma’r taliadau i ildio’r drwydded gyfan pan nad ydych bellach yn cyflawni unrhyw weithgareddau sydd angen trwydded gosodiad</t>
  </si>
  <si>
    <t xml:space="preserve">Disgrifiad </t>
  </si>
  <si>
    <t>Band taliadau am y cais ildio hwn</t>
  </si>
  <si>
    <t>Ildio</t>
  </si>
  <si>
    <t>Llawn</t>
  </si>
  <si>
    <t>Rhan</t>
  </si>
  <si>
    <t>Y taliad sylfaenol ar gyfer y cais hwn fydd:</t>
  </si>
  <si>
    <t>Taliadau ychwanegol am unrhyw weithgareddau Rhan A(2), Rhan B, Cyfarpar Hylosgi Canolig neu Eneraduron Penodedig sy’n cael eu hildio:</t>
  </si>
  <si>
    <t>Swm ychwanegol ar gyfer unrhyw weithgareddau Rhan A(2), Rhan B, Cyfarpar Hylosgi Canolig neu Eneraduron Penodedig sy'n cael eu hildio:</t>
  </si>
  <si>
    <t>Codi taliadau am osodiadau pan wneir cais ildio o dan y Rheoliadau Trwyddedu Amgylcheddol</t>
  </si>
  <si>
    <t>Cofnodion anghyflawn o sut mae tir a dŵr daear wedi’u diogelu o’r dyddiad y rhoddwyd y drwydded (neu pan ddechreuodd y gweithrediadau) tan ddiwedd y gweithrediadau o dan y drwydded?</t>
  </si>
  <si>
    <t>Dim ond Band 1 a Band 3 a ddefnyddir ar gyfer taliadau ildio</t>
  </si>
  <si>
    <t>Amrywiadau</t>
  </si>
  <si>
    <t xml:space="preserve">Cyfanswm y taliadau </t>
  </si>
  <si>
    <t>Cwestiwn 2</t>
  </si>
  <si>
    <t>Newydd</t>
  </si>
  <si>
    <t>Wedi'i newid</t>
  </si>
  <si>
    <r>
      <rPr>
        <b/>
        <sz val="11"/>
        <color theme="1"/>
        <rFont val="Calibri"/>
        <family val="2"/>
      </rPr>
      <t xml:space="preserve">Defnyddiwch y </t>
    </r>
    <r>
      <rPr>
        <b/>
        <sz val="11"/>
        <color theme="1"/>
        <rFont val="Calibri"/>
        <family val="2"/>
      </rPr>
      <t>cwymplenni</t>
    </r>
    <r>
      <rPr>
        <b/>
        <sz val="11"/>
        <color theme="1"/>
        <rFont val="Calibri"/>
        <family val="2"/>
      </rPr>
      <t xml:space="preserve"> yn y blychau glas isod i ateb y cwestiynau a ddefnyddir i gyfrifo’r taliadau am eich cais ildio</t>
    </r>
  </si>
  <si>
    <t>Rhif y drwydded</t>
  </si>
  <si>
    <t>Os nad ydych yn ildio’r drwydded gyfan, rhowch fanylion cryno am y gweithgareddau yr ydych am eu hildio</t>
  </si>
  <si>
    <t>Math o daliad</t>
  </si>
  <si>
    <t>Mae hyn ar gyfer sefyllfaoedd lle gallai gweithgareddau mewn egwyddor lygru tir neu ddŵr daear, ond gall y gweithredwr ddangos trwy gofnodion o fesurau rheoli llygredd bod y prawf cyfreithiol ar gyfer ildio wedi'i fodloni.  Ni fydd angen data monitro ymwthiol.
Mae angen i chi fod wedi cytuno mai dyma'r math priodol o ildio gyda'ch swyddog rheoleiddio cyn gwneud eich cais.</t>
  </si>
  <si>
    <t>Tudalen ragarweiniol</t>
  </si>
  <si>
    <t xml:space="preserve">Rhowch yr wybodaeth am eich gosodiad yn y blychau gwyn.  
Dim ond i ildiadau rhannol y mae cwestiwn 1 yn berthnasol a dim ond manylion cryno y mae angen i chi eu nodi am y gweithgareddau yr ydych yn gwneud cais i’w tynnu oddi ar eich trwydded </t>
  </si>
  <si>
    <t>Tudalen ildio</t>
  </si>
  <si>
    <t>Mae ateb y cwestiynau ar y dudalen hon yn caniatáu i'r offeryn gyfrifo'r taliadau priodol ar gyfer y math o ildio.
Os ydych wedi cadarnhau gan eich swyddog rheoleiddio y bydd eich ildio yn risg isel, rhowch ateb cadarnhaol i gwestiwn 1.</t>
  </si>
  <si>
    <t xml:space="preserve">Yna byddwn yn gofyn am "weithgareddau eraill" sydd wedi'u cynnwys pan fyddwch yn ildio’ch trwydded. Mae’r rhain yn weithgareddau Rhan A(2), gweithgareddau Rhan B, gweithgareddau Cyfarpar Hylosgi Canolig neu Eneraduron Penodedig, neu weithgareddau gwastraff a fyddai angen trwydded amgylcheddol pe na baent yn rhan o'r gosodiad.
Ychwanegir un swm at y taliadau ildio ar gyfer y gweithgareddau hyn. </t>
  </si>
  <si>
    <t>Mae cwestiwn 4 yn gofyn a ydych yn gwneud cais am ildiad llawn neu ildiad rhannol fel y gall yr offeryn gyfrifo’r taliadau priodol.</t>
  </si>
  <si>
    <t xml:space="preserve">Mae cwestiynau 5 i 9 yn gofyn am wybodaeth yn ymwneud â halogiad posibl ar y safle. Mae asesu'r wybodaeth hon yn ychwanegu at yr amser penderfynu a bydd ateb yn gadarnhaol i unrhyw un o'r cwestiynau hyn yn rhoi'r cais yn y band uwch. </t>
  </si>
  <si>
    <t>Unwaith y byddwch wedi ateb pob cwestiwn, bydd y taliadau yn dangos ar waelod y dudalen. Byddant hefyd yn ymddangos ar y dudalen ragarweiniol.</t>
  </si>
  <si>
    <r>
      <rPr>
        <u/>
        <sz val="11"/>
        <color theme="1"/>
        <rFont val="Calibri"/>
        <family val="2"/>
      </rPr>
      <t>Noder</t>
    </r>
    <r>
      <rPr>
        <sz val="11"/>
        <color theme="1"/>
        <rFont val="Calibri"/>
        <family val="2"/>
      </rPr>
      <t xml:space="preserve"> – y taliad os ydych yn gwneud cais i ildio'r drwydded ar gyfer safle nad yw erioed wedi gweithredu yw </t>
    </r>
  </si>
  <si>
    <t>Gweithgareddau ychwanegol</t>
  </si>
  <si>
    <t>Unedau</t>
  </si>
  <si>
    <t>Taliadau sylfaenol</t>
  </si>
  <si>
    <t>Sefydlog</t>
  </si>
  <si>
    <t>Mae taliad sefydlog am y math hwn o ildio ac nid oes angen i chi ateb y cwestiynau yn yr offeryn codi taliadau</t>
  </si>
  <si>
    <t>Taliadau band</t>
  </si>
  <si>
    <t>Atebwch gwestiynau 5 i 9 pan fyddwn yn gofyn am halogiad tir a allai fod wedi digwydd cyn ac yn ystod oes y drwydded. Bydd yr atebion i'r cwestiynau hyn yn pennu eich band taliadau.</t>
  </si>
  <si>
    <t>Enw'r gweithredwr</t>
  </si>
  <si>
    <t>REF</t>
  </si>
  <si>
    <t>Atodlen 1</t>
  </si>
  <si>
    <t>FDM</t>
  </si>
  <si>
    <t>MW</t>
  </si>
  <si>
    <t>TPD</t>
  </si>
  <si>
    <t>CLM</t>
  </si>
  <si>
    <t>TPH</t>
  </si>
  <si>
    <t>GLS</t>
  </si>
  <si>
    <t>POL/LVOC</t>
  </si>
  <si>
    <t>OFC</t>
  </si>
  <si>
    <t>T</t>
  </si>
  <si>
    <t>PP</t>
  </si>
  <si>
    <t xml:space="preserve">Fersiwn: </t>
  </si>
  <si>
    <t>Cam gweithredu</t>
  </si>
  <si>
    <t>Cyflwyniad</t>
  </si>
  <si>
    <t>D</t>
  </si>
  <si>
    <t>E</t>
  </si>
  <si>
    <t>&gt;2</t>
  </si>
  <si>
    <t>Band 1</t>
  </si>
  <si>
    <t>Band 2</t>
  </si>
  <si>
    <t>Band 3</t>
  </si>
  <si>
    <t>Band 4</t>
  </si>
  <si>
    <t>Oriau a gwmpesir gan y taliadau hyn</t>
  </si>
  <si>
    <t>Codau lliw</t>
  </si>
  <si>
    <t>Testun rhydd</t>
  </si>
  <si>
    <t>Rhestr dewisiadau</t>
  </si>
  <si>
    <t>Wedi'i boblogi’n awtomatig</t>
  </si>
  <si>
    <t>Dolen canllawiau ar gael</t>
  </si>
  <si>
    <t>Cyfarwyddyd</t>
  </si>
  <si>
    <t>Ateb yn y gell</t>
  </si>
  <si>
    <t>Gwybodaeth neu sylwebaeth</t>
  </si>
  <si>
    <t>A yw'r ddogfen hon yn cynnwys gwybodaeth sy'n gyfrinachol yn fasnachol?</t>
  </si>
  <si>
    <t>Dolen canllawiau</t>
  </si>
  <si>
    <t xml:space="preserve">Rhan_B </t>
  </si>
  <si>
    <t>Rhan_A2</t>
  </si>
  <si>
    <t>RhanB_CHC_a_neu_EP</t>
  </si>
  <si>
    <t>Generaduron_penodedig</t>
  </si>
  <si>
    <t>Cyfarpar_Hylosgi_Canolig</t>
  </si>
  <si>
    <t>SRoC CRC f4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</si>
</sst>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quot;£&quot;#,##0"/>
  </numFmts>
  <fonts count="29" x14ac:knownFonts="1">
    <font>
      <sz val="11"/>
      <color theme="1"/>
      <name val="Calibri"/>
      <family val="2"/>
      <scheme val="minor"/>
    </font>
    <font>
      <sz val="10"/>
      <color theme="1"/>
      <name val="Arial"/>
      <family val="2"/>
    </font>
    <font>
      <sz val="14"/>
      <color indexed="12"/>
      <name val="Arial"/>
      <family val="2"/>
    </font>
    <font>
      <b/>
      <sz val="16"/>
      <color indexed="10"/>
      <name val="Arial"/>
      <family val="2"/>
    </font>
    <font>
      <b/>
      <sz val="10"/>
      <name val="Arial"/>
      <family val="2"/>
    </font>
    <font>
      <sz val="8"/>
      <name val="Arial"/>
      <family val="2"/>
    </font>
    <font>
      <b/>
      <sz val="8"/>
      <color indexed="10"/>
      <name val="Arial"/>
      <family val="2"/>
    </font>
    <font>
      <sz val="8"/>
      <color indexed="10"/>
      <name val="Arial"/>
      <family val="2"/>
    </font>
    <font>
      <b/>
      <sz val="12"/>
      <name val="Arial"/>
      <family val="2"/>
    </font>
    <font>
      <sz val="10"/>
      <name val="Arial"/>
      <family val="2"/>
    </font>
    <font>
      <sz val="9"/>
      <name val="Tahoma"/>
      <family val="2"/>
    </font>
    <font>
      <u/>
      <sz val="9"/>
      <color indexed="12"/>
      <name val="Arial"/>
      <family val="2"/>
    </font>
    <font>
      <b/>
      <sz val="11"/>
      <color theme="1"/>
      <name val="Calibri"/>
      <family val="2"/>
      <scheme val="minor"/>
    </font>
    <font>
      <b/>
      <sz val="11"/>
      <name val="Arial"/>
      <family val="2"/>
    </font>
    <font>
      <sz val="11"/>
      <name val="Calibri"/>
      <family val="2"/>
      <scheme val="minor"/>
    </font>
    <font>
      <sz val="11"/>
      <color rgb="FFFF0000"/>
      <name val="Calibri"/>
      <family val="2"/>
      <scheme val="minor"/>
    </font>
    <font>
      <b/>
      <sz val="9"/>
      <name val="Tahoma"/>
      <family val="2"/>
    </font>
    <font>
      <b/>
      <sz val="14"/>
      <color theme="1"/>
      <name val="Calibri"/>
      <family val="2"/>
      <scheme val="minor"/>
    </font>
    <font>
      <sz val="12"/>
      <color theme="1"/>
      <name val="Calibri"/>
      <family val="2"/>
      <scheme val="minor"/>
    </font>
    <font>
      <b/>
      <sz val="14"/>
      <color indexed="12"/>
      <name val="Arial"/>
      <family val="2"/>
    </font>
    <font>
      <b/>
      <sz val="12"/>
      <color theme="1"/>
      <name val="Calibri"/>
      <family val="2"/>
      <scheme val="minor"/>
    </font>
    <font>
      <b/>
      <sz val="12"/>
      <color theme="1"/>
      <name val="Arial"/>
      <family val="2"/>
    </font>
    <font>
      <sz val="9"/>
      <color indexed="12"/>
      <name val="Arial"/>
      <family val="2"/>
    </font>
    <font>
      <sz val="11"/>
      <color rgb="FF000000"/>
      <name val="Calibri"/>
      <family val="2"/>
    </font>
    <font>
      <u/>
      <sz val="11"/>
      <color theme="1"/>
      <name val="Calibri"/>
      <family val="2"/>
    </font>
    <font>
      <b/>
      <sz val="11"/>
      <color theme="1"/>
      <name val="Calibri"/>
      <family val="2"/>
    </font>
    <font>
      <sz val="11"/>
      <color theme="1"/>
      <name val="Calibri"/>
      <family val="2"/>
    </font>
    <font>
      <sz val="11"/>
      <color theme="1"/>
      <name val="Calibri"/>
      <family val="2"/>
      <scheme val="minor"/>
    </font>
    <font>
      <b/>
      <sz val="14"/>
      <color theme="1"/>
      <name val="Calibri"/>
      <family val="2"/>
    </font>
  </fonts>
  <fills count="18">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4" tint="0.59996337778862885"/>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8" tint="0.59996337778862885"/>
        <bgColor indexed="64"/>
      </patternFill>
    </fill>
    <fill>
      <patternFill patternType="solid">
        <fgColor theme="8" tint="0.79995117038483843"/>
        <bgColor indexed="64"/>
      </patternFill>
    </fill>
    <fill>
      <patternFill patternType="solid">
        <fgColor rgb="FFFFFF00"/>
        <bgColor indexed="64"/>
      </patternFill>
    </fill>
    <fill>
      <patternFill patternType="solid">
        <fgColor theme="0" tint="-0.24994659260841701"/>
        <bgColor indexed="64"/>
      </patternFill>
    </fill>
    <fill>
      <patternFill patternType="solid">
        <fgColor rgb="FFDFD299"/>
        <bgColor indexed="64"/>
      </patternFill>
    </fill>
    <fill>
      <patternFill patternType="solid">
        <fgColor rgb="FFCCFFCC"/>
        <bgColor indexed="64"/>
      </patternFill>
    </fill>
    <fill>
      <patternFill patternType="solid">
        <fgColor theme="9" tint="0.59996337778862885"/>
        <bgColor indexed="64"/>
      </patternFill>
    </fill>
    <fill>
      <patternFill patternType="solid">
        <fgColor theme="4" tint="0.79995117038483843"/>
        <bgColor indexed="64"/>
      </patternFill>
    </fill>
    <fill>
      <patternFill patternType="solid">
        <fgColor theme="4" tint="0.39997558519241921"/>
        <bgColor indexed="64"/>
      </patternFill>
    </fill>
    <fill>
      <patternFill patternType="solid">
        <fgColor theme="4" tint="0.59999389629810485"/>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style="medium">
        <color auto="1"/>
      </top>
      <bottom/>
      <diagonal/>
    </border>
    <border>
      <left style="medium">
        <color auto="1"/>
      </left>
      <right/>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medium">
        <color auto="1"/>
      </top>
      <bottom style="medium">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s>
  <cellStyleXfs count="7">
    <xf numFmtId="0" fontId="0" fillId="0" borderId="0"/>
    <xf numFmtId="9" fontId="1" fillId="0" borderId="0" applyFont="0" applyFill="0" applyBorder="0" applyAlignment="0" applyProtection="0"/>
    <xf numFmtId="44" fontId="27"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1" fillId="0" borderId="0" applyNumberFormat="0" applyFill="0" applyBorder="0">
      <protection locked="0"/>
    </xf>
  </cellStyleXfs>
  <cellXfs count="222">
    <xf numFmtId="0" fontId="0" fillId="0" borderId="0" xfId="0"/>
    <xf numFmtId="0" fontId="14" fillId="0" borderId="0" xfId="0" applyFont="1"/>
    <xf numFmtId="0" fontId="0" fillId="2" borderId="0" xfId="0" applyFill="1"/>
    <xf numFmtId="0" fontId="0" fillId="0" borderId="3" xfId="0" applyBorder="1"/>
    <xf numFmtId="0" fontId="0" fillId="6" borderId="0" xfId="0" applyFill="1"/>
    <xf numFmtId="0" fontId="0" fillId="0" borderId="0" xfId="0" applyAlignment="1">
      <alignment wrapText="1"/>
    </xf>
    <xf numFmtId="3" fontId="0" fillId="0" borderId="0" xfId="0" applyNumberFormat="1"/>
    <xf numFmtId="0" fontId="0" fillId="6" borderId="4" xfId="0" applyFill="1" applyBorder="1" applyAlignment="1">
      <alignment horizontal="left" vertical="top" wrapText="1"/>
    </xf>
    <xf numFmtId="0" fontId="0" fillId="0" borderId="3" xfId="0" applyBorder="1" applyAlignment="1">
      <alignment wrapText="1"/>
    </xf>
    <xf numFmtId="0" fontId="0" fillId="6" borderId="3" xfId="0" applyFill="1" applyBorder="1"/>
    <xf numFmtId="0" fontId="11" fillId="2" borderId="0" xfId="6" applyFill="1" applyProtection="1"/>
    <xf numFmtId="0" fontId="0" fillId="9" borderId="8" xfId="0" applyFill="1" applyBorder="1"/>
    <xf numFmtId="0" fontId="14" fillId="9" borderId="8" xfId="0" applyFont="1" applyFill="1" applyBorder="1"/>
    <xf numFmtId="0" fontId="0" fillId="9" borderId="9" xfId="0" applyFill="1" applyBorder="1"/>
    <xf numFmtId="0" fontId="0" fillId="9" borderId="0" xfId="0" applyFill="1"/>
    <xf numFmtId="0" fontId="0" fillId="9" borderId="10" xfId="0" applyFill="1" applyBorder="1"/>
    <xf numFmtId="0" fontId="0" fillId="9" borderId="11" xfId="0" applyFill="1" applyBorder="1"/>
    <xf numFmtId="0" fontId="3" fillId="9" borderId="11" xfId="0" applyFont="1" applyFill="1" applyBorder="1"/>
    <xf numFmtId="0" fontId="4" fillId="9" borderId="9" xfId="0" applyFont="1" applyFill="1" applyBorder="1"/>
    <xf numFmtId="0" fontId="4" fillId="9" borderId="0" xfId="0" applyFont="1" applyFill="1"/>
    <xf numFmtId="0" fontId="0" fillId="9" borderId="12" xfId="0" applyFill="1" applyBorder="1"/>
    <xf numFmtId="0" fontId="0" fillId="9" borderId="13" xfId="0" applyFill="1" applyBorder="1"/>
    <xf numFmtId="0" fontId="14" fillId="9" borderId="13" xfId="0" applyFont="1" applyFill="1" applyBorder="1"/>
    <xf numFmtId="0" fontId="0" fillId="9" borderId="14" xfId="0" applyFill="1" applyBorder="1"/>
    <xf numFmtId="0" fontId="3" fillId="9" borderId="0" xfId="0" applyFont="1" applyFill="1"/>
    <xf numFmtId="0" fontId="5" fillId="9" borderId="0" xfId="0" applyFont="1" applyFill="1" applyAlignment="1">
      <alignment horizontal="left" vertical="center" wrapText="1"/>
    </xf>
    <xf numFmtId="0" fontId="14" fillId="9" borderId="0" xfId="0" applyFont="1" applyFill="1"/>
    <xf numFmtId="0" fontId="3" fillId="9" borderId="0" xfId="0" applyFont="1" applyFill="1" applyAlignment="1">
      <alignment wrapText="1"/>
    </xf>
    <xf numFmtId="0" fontId="6" fillId="9" borderId="0" xfId="0" applyFont="1" applyFill="1" applyAlignment="1">
      <alignment vertical="center" wrapText="1"/>
    </xf>
    <xf numFmtId="0" fontId="7" fillId="9" borderId="0" xfId="0" applyFont="1" applyFill="1" applyAlignment="1">
      <alignment horizontal="center" vertical="center" wrapText="1"/>
    </xf>
    <xf numFmtId="0" fontId="4" fillId="0" borderId="0" xfId="0" applyFont="1"/>
    <xf numFmtId="0" fontId="4" fillId="0" borderId="0" xfId="0" applyFont="1" applyAlignment="1">
      <alignment horizontal="left" vertical="top" wrapText="1"/>
    </xf>
    <xf numFmtId="0" fontId="0" fillId="9" borderId="0" xfId="0" applyFill="1" applyProtection="1">
      <protection locked="0"/>
    </xf>
    <xf numFmtId="0" fontId="0" fillId="9" borderId="0" xfId="0" applyFill="1" applyAlignment="1">
      <alignment vertical="center" wrapText="1"/>
    </xf>
    <xf numFmtId="0" fontId="0" fillId="9" borderId="18" xfId="0" applyFill="1" applyBorder="1"/>
    <xf numFmtId="165" fontId="0" fillId="12" borderId="0" xfId="0" applyNumberFormat="1" applyFill="1"/>
    <xf numFmtId="0" fontId="0" fillId="13" borderId="0" xfId="0" applyFill="1"/>
    <xf numFmtId="0" fontId="0" fillId="14" borderId="0" xfId="0" applyFill="1"/>
    <xf numFmtId="0" fontId="0" fillId="14" borderId="13" xfId="0" applyFill="1" applyBorder="1"/>
    <xf numFmtId="0" fontId="21" fillId="9" borderId="0" xfId="0" applyFont="1" applyFill="1" applyAlignment="1">
      <alignment horizontal="center" vertical="center"/>
    </xf>
    <xf numFmtId="0" fontId="0" fillId="13" borderId="13" xfId="0" applyFill="1" applyBorder="1"/>
    <xf numFmtId="0" fontId="0" fillId="9" borderId="0" xfId="0" applyFill="1" applyAlignment="1">
      <alignment horizontal="center"/>
    </xf>
    <xf numFmtId="0" fontId="6" fillId="9" borderId="0" xfId="0" applyFont="1" applyFill="1" applyAlignment="1">
      <alignment horizontal="center" vertical="center" wrapText="1"/>
    </xf>
    <xf numFmtId="0" fontId="0" fillId="9" borderId="0" xfId="0" applyFill="1" applyAlignment="1">
      <alignment wrapText="1"/>
    </xf>
    <xf numFmtId="0" fontId="0" fillId="9" borderId="0" xfId="0" applyFill="1" applyAlignment="1">
      <alignment horizontal="center" vertical="center"/>
    </xf>
    <xf numFmtId="0" fontId="9" fillId="2" borderId="1" xfId="0" applyFont="1" applyFill="1" applyBorder="1" applyAlignment="1" applyProtection="1">
      <alignment horizontal="left" vertical="center" wrapText="1"/>
      <protection locked="0"/>
    </xf>
    <xf numFmtId="0" fontId="0" fillId="13" borderId="8" xfId="0" applyFill="1" applyBorder="1"/>
    <xf numFmtId="0" fontId="0" fillId="9" borderId="24" xfId="0" applyFill="1" applyBorder="1"/>
    <xf numFmtId="0" fontId="0" fillId="9" borderId="24" xfId="0" applyFill="1" applyBorder="1" applyAlignment="1">
      <alignment wrapText="1"/>
    </xf>
    <xf numFmtId="0" fontId="0" fillId="4" borderId="0" xfId="0" applyFill="1" applyAlignment="1">
      <alignment wrapText="1"/>
    </xf>
    <xf numFmtId="1" fontId="0" fillId="9" borderId="0" xfId="0" applyNumberFormat="1" applyFill="1"/>
    <xf numFmtId="165" fontId="0" fillId="12" borderId="24" xfId="0" applyNumberFormat="1" applyFill="1" applyBorder="1"/>
    <xf numFmtId="165" fontId="0" fillId="9" borderId="0" xfId="0" applyNumberFormat="1" applyFill="1"/>
    <xf numFmtId="0" fontId="12" fillId="9" borderId="15" xfId="0" applyFont="1" applyFill="1" applyBorder="1" applyAlignment="1">
      <alignment horizontal="left"/>
    </xf>
    <xf numFmtId="0" fontId="12" fillId="9" borderId="16" xfId="0" applyFont="1" applyFill="1" applyBorder="1" applyAlignment="1">
      <alignment horizontal="left"/>
    </xf>
    <xf numFmtId="0" fontId="12" fillId="9" borderId="0" xfId="0" applyFont="1" applyFill="1"/>
    <xf numFmtId="0" fontId="0" fillId="4" borderId="1" xfId="0" applyFill="1" applyBorder="1" applyAlignment="1">
      <alignment horizontal="center" vertical="center"/>
    </xf>
    <xf numFmtId="0" fontId="0" fillId="13" borderId="0" xfId="0" applyFill="1" applyAlignment="1">
      <alignment horizontal="center"/>
    </xf>
    <xf numFmtId="0" fontId="0" fillId="9" borderId="0" xfId="0" applyFill="1" applyAlignment="1">
      <alignment vertical="center"/>
    </xf>
    <xf numFmtId="0" fontId="0" fillId="9" borderId="15" xfId="0" applyFill="1" applyBorder="1"/>
    <xf numFmtId="6" fontId="0" fillId="9" borderId="0" xfId="0" applyNumberFormat="1" applyFill="1"/>
    <xf numFmtId="165" fontId="0" fillId="15" borderId="0" xfId="0" applyNumberFormat="1" applyFill="1"/>
    <xf numFmtId="165" fontId="0" fillId="15" borderId="24" xfId="0" applyNumberFormat="1" applyFill="1" applyBorder="1"/>
    <xf numFmtId="0" fontId="9" fillId="9" borderId="0" xfId="0" applyFont="1" applyFill="1" applyAlignment="1">
      <alignment horizontal="left" vertical="center" wrapText="1"/>
    </xf>
    <xf numFmtId="0" fontId="17" fillId="9" borderId="0" xfId="0" applyFont="1" applyFill="1" applyAlignment="1">
      <alignment horizontal="center" vertical="center"/>
    </xf>
    <xf numFmtId="6" fontId="12" fillId="9" borderId="0" xfId="0" applyNumberFormat="1" applyFont="1" applyFill="1" applyAlignment="1">
      <alignment vertical="center"/>
    </xf>
    <xf numFmtId="6" fontId="0" fillId="4" borderId="0" xfId="0" applyNumberFormat="1" applyFill="1" applyAlignment="1">
      <alignment vertical="center"/>
    </xf>
    <xf numFmtId="0" fontId="0" fillId="4" borderId="20" xfId="0" applyFill="1" applyBorder="1" applyAlignment="1">
      <alignment horizontal="center" vertical="center"/>
    </xf>
    <xf numFmtId="6" fontId="0" fillId="13" borderId="0" xfId="0" applyNumberFormat="1" applyFill="1"/>
    <xf numFmtId="0" fontId="0" fillId="13" borderId="0" xfId="0" applyFill="1" applyAlignment="1">
      <alignment horizontal="right"/>
    </xf>
    <xf numFmtId="165" fontId="0" fillId="13" borderId="0" xfId="0" applyNumberFormat="1" applyFill="1"/>
    <xf numFmtId="0" fontId="12" fillId="9" borderId="0" xfId="0" applyFont="1" applyFill="1" applyAlignment="1">
      <alignment horizontal="right" vertical="center"/>
    </xf>
    <xf numFmtId="165" fontId="0" fillId="16" borderId="0" xfId="0" applyNumberFormat="1" applyFill="1" applyAlignment="1">
      <alignment vertical="center"/>
    </xf>
    <xf numFmtId="0" fontId="15" fillId="9" borderId="15" xfId="0" applyFont="1" applyFill="1" applyBorder="1" applyAlignment="1">
      <alignment wrapText="1"/>
    </xf>
    <xf numFmtId="165" fontId="0" fillId="16" borderId="0" xfId="0" applyNumberFormat="1" applyFill="1"/>
    <xf numFmtId="165" fontId="12" fillId="16" borderId="0" xfId="0" applyNumberFormat="1" applyFont="1" applyFill="1"/>
    <xf numFmtId="0" fontId="14" fillId="14" borderId="0" xfId="0" applyFont="1" applyFill="1"/>
    <xf numFmtId="0" fontId="0" fillId="2" borderId="16" xfId="0" applyFill="1" applyBorder="1" applyProtection="1">
      <protection locked="0"/>
    </xf>
    <xf numFmtId="0" fontId="0" fillId="9" borderId="3" xfId="0" applyFill="1" applyBorder="1" applyProtection="1">
      <protection locked="0"/>
    </xf>
    <xf numFmtId="0" fontId="14" fillId="9" borderId="0" xfId="0" applyFont="1" applyFill="1" applyAlignment="1">
      <alignment horizontal="center"/>
    </xf>
    <xf numFmtId="0" fontId="0" fillId="15" borderId="0" xfId="0" applyFill="1" applyAlignment="1">
      <alignment horizontal="right"/>
    </xf>
    <xf numFmtId="0" fontId="0" fillId="15" borderId="24" xfId="0" applyFill="1" applyBorder="1" applyAlignment="1">
      <alignment horizontal="right"/>
    </xf>
    <xf numFmtId="165" fontId="0" fillId="15" borderId="15" xfId="0" applyNumberFormat="1" applyFill="1" applyBorder="1"/>
    <xf numFmtId="0" fontId="0" fillId="9" borderId="0" xfId="0" applyFill="1" applyAlignment="1">
      <alignment vertical="top" wrapText="1"/>
    </xf>
    <xf numFmtId="164" fontId="4" fillId="9" borderId="21" xfId="0" applyNumberFormat="1" applyFont="1" applyFill="1" applyBorder="1"/>
    <xf numFmtId="0" fontId="4" fillId="9" borderId="28" xfId="0" quotePrefix="1" applyFont="1" applyFill="1" applyBorder="1" applyAlignment="1">
      <alignment horizontal="left"/>
    </xf>
    <xf numFmtId="3" fontId="0" fillId="12" borderId="0" xfId="0" applyNumberFormat="1" applyFill="1"/>
    <xf numFmtId="0" fontId="17" fillId="12" borderId="27" xfId="0" applyFont="1" applyFill="1" applyBorder="1" applyAlignment="1">
      <alignment horizontal="center" vertical="center"/>
    </xf>
    <xf numFmtId="0" fontId="17" fillId="12" borderId="22" xfId="0" applyFont="1" applyFill="1" applyBorder="1" applyAlignment="1">
      <alignment horizontal="center" vertical="center"/>
    </xf>
    <xf numFmtId="0" fontId="22" fillId="2" borderId="0" xfId="6" applyFont="1" applyFill="1" applyProtection="1"/>
    <xf numFmtId="0" fontId="25" fillId="9" borderId="17" xfId="0" applyFont="1" applyFill="1" applyBorder="1" applyAlignment="1">
      <alignment horizontal="center"/>
    </xf>
    <xf numFmtId="164" fontId="25" fillId="9" borderId="21" xfId="0" applyNumberFormat="1" applyFont="1" applyFill="1" applyBorder="1"/>
    <xf numFmtId="0" fontId="25" fillId="6" borderId="15"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12" borderId="15"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25" fillId="4" borderId="16" xfId="0" applyFont="1" applyFill="1" applyBorder="1" applyAlignment="1">
      <alignment horizontal="center" vertical="center" wrapText="1"/>
    </xf>
    <xf numFmtId="0" fontId="24" fillId="5" borderId="1" xfId="6" applyFont="1" applyFill="1" applyBorder="1" applyAlignment="1" applyProtection="1">
      <alignment horizontal="left" vertical="center" wrapText="1"/>
    </xf>
    <xf numFmtId="0" fontId="23" fillId="9" borderId="0" xfId="0" applyFont="1" applyFill="1" applyAlignment="1">
      <alignment wrapText="1"/>
    </xf>
    <xf numFmtId="0" fontId="23" fillId="4" borderId="20" xfId="0" applyFont="1" applyFill="1" applyBorder="1" applyAlignment="1">
      <alignment vertical="center" wrapText="1"/>
    </xf>
    <xf numFmtId="0" fontId="25" fillId="9" borderId="20" xfId="0" applyFont="1" applyFill="1" applyBorder="1" applyAlignment="1">
      <alignment horizontal="left"/>
    </xf>
    <xf numFmtId="0" fontId="23" fillId="9" borderId="15" xfId="0" applyFont="1" applyFill="1" applyBorder="1" applyAlignment="1">
      <alignment wrapText="1"/>
    </xf>
    <xf numFmtId="0" fontId="23" fillId="9" borderId="15" xfId="0" applyFont="1" applyFill="1" applyBorder="1"/>
    <xf numFmtId="0" fontId="25" fillId="9" borderId="24" xfId="0" applyFont="1" applyFill="1" applyBorder="1"/>
    <xf numFmtId="6" fontId="23" fillId="9" borderId="15" xfId="0" applyNumberFormat="1" applyFont="1" applyFill="1" applyBorder="1" applyAlignment="1">
      <alignment wrapText="1"/>
    </xf>
    <xf numFmtId="0" fontId="23" fillId="9" borderId="24" xfId="0" applyFont="1" applyFill="1" applyBorder="1"/>
    <xf numFmtId="0" fontId="23" fillId="9" borderId="24" xfId="0" applyFont="1" applyFill="1" applyBorder="1" applyAlignment="1">
      <alignment wrapText="1"/>
    </xf>
    <xf numFmtId="0" fontId="25" fillId="9" borderId="24" xfId="0" applyFont="1" applyFill="1" applyBorder="1" applyAlignment="1">
      <alignment vertical="center"/>
    </xf>
    <xf numFmtId="0" fontId="23" fillId="9" borderId="24" xfId="0" applyFont="1" applyFill="1" applyBorder="1" applyAlignment="1">
      <alignment vertical="center" wrapText="1"/>
    </xf>
    <xf numFmtId="0" fontId="25" fillId="9" borderId="23" xfId="0" applyFont="1" applyFill="1" applyBorder="1"/>
    <xf numFmtId="0" fontId="23" fillId="9" borderId="23" xfId="0" applyFont="1" applyFill="1" applyBorder="1" applyAlignment="1">
      <alignment wrapText="1"/>
    </xf>
    <xf numFmtId="0" fontId="23" fillId="15" borderId="24" xfId="0" applyFont="1" applyFill="1" applyBorder="1" applyAlignment="1">
      <alignment horizontal="right"/>
    </xf>
    <xf numFmtId="0" fontId="23" fillId="15" borderId="0" xfId="0" applyFont="1" applyFill="1" applyAlignment="1">
      <alignment horizontal="right"/>
    </xf>
    <xf numFmtId="0" fontId="23" fillId="4" borderId="20" xfId="0" applyFont="1" applyFill="1" applyBorder="1" applyAlignment="1">
      <alignment wrapText="1"/>
    </xf>
    <xf numFmtId="0" fontId="23" fillId="13" borderId="0" xfId="0" applyFont="1" applyFill="1" applyAlignment="1">
      <alignment horizontal="right" vertical="center" wrapText="1"/>
    </xf>
    <xf numFmtId="0" fontId="23" fillId="13" borderId="0" xfId="0" applyFont="1" applyFill="1" applyAlignment="1">
      <alignment horizontal="right"/>
    </xf>
    <xf numFmtId="0" fontId="23" fillId="13" borderId="24" xfId="0" applyFont="1" applyFill="1" applyBorder="1" applyAlignment="1">
      <alignment horizontal="right"/>
    </xf>
    <xf numFmtId="0" fontId="23" fillId="4" borderId="20" xfId="0" applyFont="1" applyFill="1" applyBorder="1" applyAlignment="1">
      <alignment vertical="top" wrapText="1"/>
    </xf>
    <xf numFmtId="0" fontId="23" fillId="16" borderId="0" xfId="0" applyFont="1" applyFill="1" applyAlignment="1">
      <alignment vertical="center"/>
    </xf>
    <xf numFmtId="0" fontId="23" fillId="16" borderId="0" xfId="0" applyFont="1" applyFill="1" applyAlignment="1">
      <alignment wrapText="1"/>
    </xf>
    <xf numFmtId="0" fontId="23" fillId="2" borderId="0" xfId="0" applyFont="1" applyFill="1"/>
    <xf numFmtId="0" fontId="24" fillId="2" borderId="0" xfId="6" applyFont="1" applyFill="1" applyProtection="1"/>
    <xf numFmtId="0" fontId="23" fillId="2" borderId="0" xfId="0" applyFont="1" applyFill="1" applyAlignment="1">
      <alignment wrapText="1"/>
    </xf>
    <xf numFmtId="0" fontId="23" fillId="0" borderId="0" xfId="0" applyFont="1" applyAlignment="1">
      <alignment wrapText="1"/>
    </xf>
    <xf numFmtId="0" fontId="23" fillId="0" borderId="24" xfId="0" applyFont="1" applyBorder="1" applyAlignment="1">
      <alignment wrapText="1"/>
    </xf>
    <xf numFmtId="0" fontId="23" fillId="0" borderId="0" xfId="0" applyFont="1"/>
    <xf numFmtId="0" fontId="23" fillId="0" borderId="3" xfId="0" applyFont="1" applyBorder="1" applyAlignment="1">
      <alignment wrapText="1"/>
    </xf>
    <xf numFmtId="0" fontId="23" fillId="2" borderId="1" xfId="0" applyFont="1" applyFill="1" applyBorder="1" applyAlignment="1">
      <alignment horizontal="left" vertical="top" wrapText="1"/>
    </xf>
    <xf numFmtId="0" fontId="23" fillId="3" borderId="1" xfId="0" applyFont="1" applyFill="1" applyBorder="1" applyAlignment="1">
      <alignment horizontal="left" vertical="top" wrapText="1"/>
    </xf>
    <xf numFmtId="0" fontId="23" fillId="0" borderId="29" xfId="0" applyFont="1" applyBorder="1"/>
    <xf numFmtId="0" fontId="23" fillId="8" borderId="1" xfId="0" applyFont="1" applyFill="1" applyBorder="1" applyAlignment="1">
      <alignment horizontal="left" vertical="top" wrapText="1"/>
    </xf>
    <xf numFmtId="0" fontId="23" fillId="8" borderId="5" xfId="0" applyFont="1" applyFill="1" applyBorder="1" applyAlignment="1">
      <alignment horizontal="left" vertical="top" wrapText="1"/>
    </xf>
    <xf numFmtId="0" fontId="23" fillId="3" borderId="5" xfId="0" applyFont="1" applyFill="1" applyBorder="1" applyAlignment="1">
      <alignment horizontal="left" vertical="top" wrapText="1"/>
    </xf>
    <xf numFmtId="0" fontId="23" fillId="2" borderId="30" xfId="0" applyFont="1" applyFill="1" applyBorder="1" applyAlignment="1">
      <alignment horizontal="left" vertical="top" wrapText="1"/>
    </xf>
    <xf numFmtId="0" fontId="23" fillId="3" borderId="30" xfId="0" applyFont="1" applyFill="1" applyBorder="1" applyAlignment="1">
      <alignment horizontal="left" vertical="top" wrapText="1"/>
    </xf>
    <xf numFmtId="0" fontId="23" fillId="7" borderId="1"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7" borderId="30" xfId="0" applyFont="1" applyFill="1" applyBorder="1" applyAlignment="1">
      <alignment horizontal="left" vertical="top" wrapText="1"/>
    </xf>
    <xf numFmtId="0" fontId="23" fillId="2" borderId="5" xfId="0" applyFont="1" applyFill="1" applyBorder="1" applyAlignment="1">
      <alignment horizontal="left" vertical="top" wrapText="1"/>
    </xf>
    <xf numFmtId="0" fontId="23" fillId="3" borderId="31" xfId="0" applyFont="1" applyFill="1" applyBorder="1" applyAlignment="1">
      <alignment horizontal="left" vertical="top" wrapText="1"/>
    </xf>
    <xf numFmtId="0" fontId="23" fillId="3" borderId="4" xfId="0" applyFont="1" applyFill="1" applyBorder="1" applyAlignment="1">
      <alignment horizontal="left" vertical="top" wrapText="1"/>
    </xf>
    <xf numFmtId="0" fontId="23" fillId="8" borderId="6" xfId="0" applyFont="1" applyFill="1" applyBorder="1" applyAlignment="1">
      <alignment horizontal="left" vertical="top" wrapText="1"/>
    </xf>
    <xf numFmtId="0" fontId="23" fillId="5" borderId="0" xfId="0" applyFont="1" applyFill="1"/>
    <xf numFmtId="0" fontId="23" fillId="8" borderId="30" xfId="0" applyFont="1" applyFill="1" applyBorder="1" applyAlignment="1">
      <alignment horizontal="left" vertical="top" wrapText="1"/>
    </xf>
    <xf numFmtId="0" fontId="23" fillId="3" borderId="19"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7" xfId="0" applyFont="1" applyFill="1" applyBorder="1" applyAlignment="1">
      <alignment horizontal="left" vertical="top" wrapText="1"/>
    </xf>
    <xf numFmtId="0" fontId="26" fillId="9" borderId="0" xfId="0" applyFont="1" applyFill="1"/>
    <xf numFmtId="0" fontId="28" fillId="4" borderId="0" xfId="0" applyFont="1" applyFill="1" applyAlignment="1">
      <alignment horizontal="center" vertical="center" wrapText="1"/>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28" fillId="17" borderId="8" xfId="0" applyFont="1" applyFill="1" applyBorder="1" applyAlignment="1">
      <alignment horizontal="center" vertical="center" wrapText="1"/>
    </xf>
    <xf numFmtId="0" fontId="19" fillId="17" borderId="0" xfId="0" applyFont="1" applyFill="1" applyAlignment="1">
      <alignment horizontal="center" vertical="center" wrapText="1"/>
    </xf>
    <xf numFmtId="0" fontId="2" fillId="9" borderId="0" xfId="0" applyFont="1" applyFill="1" applyAlignment="1">
      <alignment horizontal="center" vertical="center" wrapText="1"/>
    </xf>
    <xf numFmtId="0" fontId="25" fillId="4" borderId="20" xfId="0" applyFont="1" applyFill="1" applyBorder="1" applyAlignment="1">
      <alignment horizontal="center" vertical="center"/>
    </xf>
    <xf numFmtId="0" fontId="8" fillId="4" borderId="16" xfId="0" applyFont="1" applyFill="1" applyBorder="1" applyAlignment="1">
      <alignment horizontal="center" vertical="center"/>
    </xf>
    <xf numFmtId="0" fontId="8" fillId="0" borderId="20"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25" fillId="4" borderId="20"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0" fillId="12" borderId="24" xfId="0" applyFill="1" applyBorder="1" applyAlignment="1">
      <alignment horizontal="center"/>
    </xf>
    <xf numFmtId="0" fontId="23" fillId="9" borderId="0" xfId="0" applyFont="1" applyFill="1" applyAlignment="1">
      <alignment horizontal="right"/>
    </xf>
    <xf numFmtId="0" fontId="0" fillId="9" borderId="0" xfId="0" applyFill="1" applyAlignment="1">
      <alignment horizontal="right"/>
    </xf>
    <xf numFmtId="0" fontId="18" fillId="4" borderId="26"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27" xfId="0" applyFont="1" applyFill="1" applyBorder="1" applyAlignment="1">
      <alignment horizontal="center" vertical="center" wrapText="1"/>
    </xf>
    <xf numFmtId="0" fontId="20" fillId="4" borderId="29"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3"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2"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23" fillId="15" borderId="24" xfId="0" applyFont="1" applyFill="1" applyBorder="1" applyAlignment="1">
      <alignment horizontal="center" vertical="center" wrapText="1"/>
    </xf>
    <xf numFmtId="0" fontId="0" fillId="15" borderId="24" xfId="0" applyFill="1" applyBorder="1" applyAlignment="1">
      <alignment horizontal="center" vertical="center" wrapText="1"/>
    </xf>
    <xf numFmtId="0" fontId="0" fillId="15" borderId="0" xfId="0" applyFill="1" applyAlignment="1">
      <alignment horizontal="center" vertical="center" wrapText="1"/>
    </xf>
    <xf numFmtId="0" fontId="23" fillId="15" borderId="15" xfId="0" applyFont="1" applyFill="1" applyBorder="1" applyAlignment="1">
      <alignment horizontal="center" wrapText="1"/>
    </xf>
    <xf numFmtId="0" fontId="0" fillId="15" borderId="15" xfId="0" applyFill="1" applyBorder="1" applyAlignment="1">
      <alignment horizontal="center" wrapText="1"/>
    </xf>
    <xf numFmtId="0" fontId="21" fillId="4" borderId="16" xfId="0" applyFont="1" applyFill="1" applyBorder="1" applyAlignment="1">
      <alignment horizontal="center" vertical="center"/>
    </xf>
    <xf numFmtId="0" fontId="8" fillId="0" borderId="20"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16" xfId="0" applyFont="1" applyBorder="1" applyAlignment="1" applyProtection="1">
      <alignment horizontal="center"/>
      <protection locked="0"/>
    </xf>
    <xf numFmtId="0" fontId="0" fillId="9" borderId="23" xfId="0" applyFill="1" applyBorder="1" applyAlignment="1">
      <alignment horizontal="center"/>
    </xf>
    <xf numFmtId="14" fontId="8" fillId="0" borderId="20" xfId="0" applyNumberFormat="1" applyFont="1" applyBorder="1" applyAlignment="1" applyProtection="1">
      <alignment horizontal="center"/>
      <protection locked="0"/>
    </xf>
    <xf numFmtId="0" fontId="25" fillId="4" borderId="26"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2" fillId="9" borderId="0" xfId="0" applyFont="1" applyFill="1" applyAlignment="1">
      <alignment horizontal="center" wrapText="1"/>
    </xf>
    <xf numFmtId="0" fontId="4" fillId="9" borderId="0" xfId="0" applyFont="1" applyFill="1" applyAlignment="1">
      <alignment horizontal="center" wrapText="1"/>
    </xf>
    <xf numFmtId="0" fontId="5" fillId="0" borderId="0" xfId="0" applyFont="1" applyAlignment="1">
      <alignment horizontal="left" vertical="top" wrapText="1"/>
    </xf>
    <xf numFmtId="0" fontId="20" fillId="4" borderId="15"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0" fillId="0" borderId="26"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0" xfId="0" applyAlignment="1" applyProtection="1">
      <alignment horizontal="center"/>
      <protection locked="0"/>
    </xf>
    <xf numFmtId="0" fontId="0" fillId="0" borderId="3"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2" xfId="0" applyBorder="1" applyAlignment="1" applyProtection="1">
      <alignment horizontal="center"/>
      <protection locked="0"/>
    </xf>
    <xf numFmtId="0" fontId="25" fillId="9" borderId="20" xfId="0" applyFont="1" applyFill="1" applyBorder="1" applyAlignment="1">
      <alignment horizontal="center"/>
    </xf>
    <xf numFmtId="0" fontId="12" fillId="9" borderId="15" xfId="0" applyFont="1" applyFill="1" applyBorder="1" applyAlignment="1">
      <alignment horizontal="center"/>
    </xf>
    <xf numFmtId="0" fontId="12" fillId="9" borderId="16" xfId="0" applyFont="1" applyFill="1" applyBorder="1" applyAlignment="1">
      <alignment horizontal="center"/>
    </xf>
    <xf numFmtId="0" fontId="12" fillId="9" borderId="0" xfId="0" applyFont="1" applyFill="1" applyAlignment="1">
      <alignment horizontal="left"/>
    </xf>
    <xf numFmtId="0" fontId="4" fillId="0" borderId="0" xfId="0" applyFont="1" applyAlignment="1">
      <alignment horizontal="left" vertical="top" wrapText="1"/>
    </xf>
    <xf numFmtId="0" fontId="28" fillId="4" borderId="17" xfId="0" applyFont="1" applyFill="1" applyBorder="1" applyAlignment="1">
      <alignment horizontal="center" vertical="center"/>
    </xf>
    <xf numFmtId="0" fontId="17" fillId="4" borderId="21" xfId="0" applyFont="1" applyFill="1" applyBorder="1" applyAlignment="1">
      <alignment horizontal="center" vertical="center"/>
    </xf>
    <xf numFmtId="0" fontId="17" fillId="4" borderId="28" xfId="0" applyFont="1" applyFill="1" applyBorder="1" applyAlignment="1">
      <alignment horizontal="center" vertical="center"/>
    </xf>
    <xf numFmtId="0" fontId="0" fillId="4" borderId="20" xfId="0" applyFill="1" applyBorder="1" applyAlignment="1">
      <alignment horizontal="center"/>
    </xf>
    <xf numFmtId="0" fontId="12" fillId="4" borderId="15" xfId="0" applyFont="1" applyFill="1" applyBorder="1" applyAlignment="1">
      <alignment horizontal="center"/>
    </xf>
    <xf numFmtId="0" fontId="12" fillId="4" borderId="16" xfId="0" applyFont="1" applyFill="1" applyBorder="1" applyAlignment="1">
      <alignment horizontal="center"/>
    </xf>
    <xf numFmtId="0" fontId="25" fillId="12" borderId="26" xfId="0" applyFont="1" applyFill="1" applyBorder="1" applyAlignment="1">
      <alignment horizontal="center" vertical="center"/>
    </xf>
    <xf numFmtId="0" fontId="17" fillId="12" borderId="23" xfId="0" applyFont="1" applyFill="1" applyBorder="1" applyAlignment="1">
      <alignment horizontal="center" vertical="center"/>
    </xf>
    <xf numFmtId="0" fontId="25" fillId="12" borderId="25" xfId="0" applyFont="1" applyFill="1" applyBorder="1" applyAlignment="1">
      <alignment horizontal="center" vertical="center"/>
    </xf>
    <xf numFmtId="0" fontId="17" fillId="12" borderId="24" xfId="0" applyFont="1" applyFill="1" applyBorder="1" applyAlignment="1">
      <alignment horizontal="center" vertical="center"/>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Normal" xfId="0" builtinId="0"/>
    <cellStyle name="Percent" xfId="1" xr:uid="{00000000-0005-0000-0000-000001000000}"/>
  </cellStyles>
  <dxfs count="20">
    <dxf>
      <font>
        <color auto="1"/>
      </font>
      <fill>
        <patternFill>
          <bgColor theme="4" tint="0.39994506668294322"/>
        </patternFill>
      </fill>
    </dxf>
    <dxf>
      <font>
        <color rgb="FF9C0006"/>
      </font>
      <fill>
        <patternFill>
          <bgColor rgb="FFFFC7CE"/>
        </patternFill>
      </fill>
    </dxf>
    <dxf>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theme="4" tint="0.39994506668294322"/>
        </patternFill>
      </fill>
    </dxf>
    <dxf>
      <fill>
        <patternFill>
          <bgColor theme="0" tint="-0.24991607409894101"/>
        </patternFill>
      </fill>
    </dxf>
    <dxf>
      <fill>
        <patternFill>
          <bgColor theme="0" tint="-0.24991607409894101"/>
        </patternFill>
      </fill>
    </dxf>
    <dxf>
      <fill>
        <patternFill>
          <bgColor theme="0" tint="-0.24991607409894101"/>
        </patternFill>
      </fill>
    </dxf>
    <dxf>
      <fill>
        <patternFill>
          <bgColor theme="0" tint="-0.24991607409894101"/>
        </patternFill>
      </fill>
    </dxf>
    <dxf>
      <fill>
        <patternFill>
          <bgColor theme="7" tint="0.39994506668294322"/>
        </patternFill>
      </fill>
    </dxf>
    <dxf>
      <font>
        <color rgb="FF9C0006"/>
      </font>
      <fill>
        <patternFill>
          <bgColor rgb="FFFFC7CE"/>
        </patternFill>
      </fill>
    </dxf>
    <dxf>
      <font>
        <color rgb="FF9C0006"/>
      </font>
      <fill>
        <patternFill>
          <bgColor rgb="FFFFC7CE"/>
        </patternFill>
      </fill>
    </dxf>
    <dxf>
      <fill>
        <patternFill>
          <bgColor theme="0" tint="-0.24991607409894101"/>
        </patternFill>
      </fill>
    </dxf>
    <dxf>
      <fill>
        <patternFill>
          <bgColor theme="0" tint="-0.34995574816125979"/>
        </patternFill>
      </fill>
    </dxf>
    <dxf>
      <fill>
        <patternFill>
          <bgColor theme="0" tint="-0.24991607409894101"/>
        </patternFill>
      </fill>
    </dxf>
    <dxf>
      <fill>
        <patternFill>
          <bgColor theme="0" tint="-0.349955748161259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995539</xdr:colOff>
      <xdr:row>2</xdr:row>
      <xdr:rowOff>172861</xdr:rowOff>
    </xdr:from>
    <xdr:to>
      <xdr:col>13</xdr:col>
      <xdr:colOff>706</xdr:colOff>
      <xdr:row>7</xdr:row>
      <xdr:rowOff>111125</xdr:rowOff>
    </xdr:to>
    <xdr:pic>
      <xdr:nvPicPr>
        <xdr:cNvPr id="3" name="Picture 3" descr="Natural Resources Wales logo">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010650" y="552450"/>
          <a:ext cx="1304925" cy="895350"/>
        </a:xfrm>
        <a:prstGeom prst="rect">
          <a:avLst/>
        </a:prstGeom>
        <a:noFill/>
        <a:ln w="19050">
          <a:solidFill>
            <a:srgbClr val="000000"/>
          </a:solidFill>
          <a:miter lim="800000"/>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291353</xdr:colOff>
      <xdr:row>17</xdr:row>
      <xdr:rowOff>168088</xdr:rowOff>
    </xdr:from>
    <xdr:to>
      <xdr:col>9</xdr:col>
      <xdr:colOff>2028265</xdr:colOff>
      <xdr:row>19</xdr:row>
      <xdr:rowOff>268941</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10696575" y="5343525"/>
          <a:ext cx="1514475" cy="466725"/>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100" u="none" baseline="0">
              <a:solidFill>
                <a:srgbClr val="FF0000"/>
              </a:solidFill>
              <a:latin typeface="Calibri"/>
              <a:ea typeface="Calibri"/>
              <a:cs typeface="Calibri"/>
            </a:rPr>
            <a:t>noder: dim ond bandiau 1 a 3 a gynigir ar gyfer ceisiadau ildio</a:t>
          </a:r>
          <a:endParaRPr lang="en-GB" sz="11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161925</xdr:colOff>
      <xdr:row>102</xdr:row>
      <xdr:rowOff>76200</xdr:rowOff>
    </xdr:from>
    <xdr:to>
      <xdr:col>22</xdr:col>
      <xdr:colOff>55524</xdr:colOff>
      <xdr:row>118</xdr:row>
      <xdr:rowOff>101601</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rcRect l="30310" t="19660" b="38270"/>
        <a:stretch>
          <a:fillRect/>
        </a:stretch>
      </xdr:blipFill>
      <xdr:spPr>
        <a:xfrm>
          <a:off x="8791575" y="19783425"/>
          <a:ext cx="9067800" cy="3057525"/>
        </a:xfrm>
        <a:prstGeom prst="rect">
          <a:avLst/>
        </a:prstGeom>
      </xdr:spPr>
    </xdr:pic>
    <xdr:clientData/>
  </xdr:twoCellAnchor>
  <xdr:twoCellAnchor>
    <xdr:from>
      <xdr:col>12</xdr:col>
      <xdr:colOff>114300</xdr:colOff>
      <xdr:row>121</xdr:row>
      <xdr:rowOff>57150</xdr:rowOff>
    </xdr:from>
    <xdr:to>
      <xdr:col>21</xdr:col>
      <xdr:colOff>190500</xdr:colOff>
      <xdr:row>133</xdr:row>
      <xdr:rowOff>76200</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9353550" y="23336250"/>
          <a:ext cx="7200900" cy="2209800"/>
        </a:xfrm>
        <a:prstGeom prst="rect">
          <a:avLst/>
        </a:prstGeom>
        <a:solidFill>
          <a:schemeClr val="bg1"/>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sz="1100" u="none" baseline="0">
              <a:solidFill>
                <a:srgbClr val="000000"/>
              </a:solidFill>
              <a:latin typeface="Calibri"/>
              <a:ea typeface="Calibri"/>
              <a:cs typeface="Calibri"/>
            </a:rPr>
            <a:t>Ond – gweler hefyd baragraff 5
NID yw gweithgaredd sy’n dod o fewn is-baragraff 4 (rhestr uchod) yn weithgaredd rheoli gwastraff penoedig os:
a) y’i cynhelir yn yr un gosodiad â gweithgaredd Rhan A(1) nas crybwyllir yn is-baragraff 4; A
b) nid dyma'r prif ddiben ar gyfer gweithredu'r gosodiad
Felly, dim ond os dyma’r prif weithgaredd ar y gosodiad y mae Rheolaeth Dechnegol Gymhwysol yn berthnasol i'r gweithgareddau hynny.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assets.publishing.service.gov.uk/government/uploads/system/uploads/attachment_data/file/935917/environmental-permitting-core-guidance.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legislation.gov.uk/uksi/2018/1227/made" TargetMode="External"/><Relationship Id="rId1" Type="http://schemas.openxmlformats.org/officeDocument/2006/relationships/hyperlink" Target="https://eippcb.jrc.ec.europa.eu/referenc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6F512-CBA3-49C6-A312-21DA7F7182CA}">
  <dimension ref="A1:U34"/>
  <sheetViews>
    <sheetView zoomScaleNormal="100" workbookViewId="0">
      <selection activeCell="C3" sqref="C3"/>
    </sheetView>
  </sheetViews>
  <sheetFormatPr defaultRowHeight="15" x14ac:dyDescent="0.25"/>
  <cols>
    <col min="1" max="1" width="9.140625" customWidth="1"/>
    <col min="2" max="2" width="29.85546875" customWidth="1"/>
    <col min="3" max="3" width="76.5703125" customWidth="1"/>
    <col min="4" max="4" width="14.42578125" customWidth="1"/>
    <col min="5" max="5" width="60.7109375" customWidth="1"/>
    <col min="6" max="21" width="9.140625" customWidth="1"/>
  </cols>
  <sheetData>
    <row r="1" spans="1:21" ht="15.75" thickBot="1" x14ac:dyDescent="0.3">
      <c r="A1" s="14"/>
      <c r="B1" s="14"/>
      <c r="C1" s="14"/>
      <c r="D1" s="14"/>
      <c r="E1" s="14"/>
      <c r="F1" s="14"/>
      <c r="G1" s="14"/>
      <c r="H1" s="14"/>
      <c r="I1" s="14"/>
      <c r="J1" s="14"/>
      <c r="K1" s="14"/>
      <c r="L1" s="14"/>
      <c r="M1" s="14"/>
      <c r="N1" s="14"/>
      <c r="O1" s="14"/>
      <c r="P1" s="14"/>
      <c r="Q1" s="14"/>
      <c r="R1" s="14"/>
      <c r="S1" s="14"/>
      <c r="T1" s="14"/>
      <c r="U1" s="14"/>
    </row>
    <row r="2" spans="1:21" ht="15.75" thickBot="1" x14ac:dyDescent="0.3">
      <c r="A2" s="14"/>
      <c r="B2" s="90" t="s">
        <v>335</v>
      </c>
      <c r="C2" s="91" t="str">
        <f>Ildiad!C2</f>
        <v>SRoC CRC f4 2026-27</v>
      </c>
      <c r="D2" s="84"/>
      <c r="E2" s="85"/>
      <c r="F2" s="14"/>
      <c r="G2" s="14"/>
      <c r="H2" s="14"/>
      <c r="I2" s="14"/>
      <c r="J2" s="14"/>
      <c r="K2" s="14"/>
      <c r="L2" s="14"/>
      <c r="M2" s="14"/>
      <c r="N2" s="14"/>
      <c r="O2" s="14"/>
      <c r="P2" s="14"/>
      <c r="Q2" s="14"/>
      <c r="R2" s="14"/>
      <c r="S2" s="14"/>
      <c r="T2" s="14"/>
      <c r="U2" s="14"/>
    </row>
    <row r="3" spans="1:21" ht="18" customHeight="1" x14ac:dyDescent="0.25">
      <c r="A3" s="14"/>
      <c r="B3" s="14"/>
      <c r="C3" s="14"/>
      <c r="D3" s="83"/>
      <c r="E3" s="14"/>
      <c r="F3" s="14"/>
      <c r="G3" s="14"/>
      <c r="H3" s="14"/>
      <c r="I3" s="14"/>
      <c r="J3" s="14"/>
      <c r="K3" s="14"/>
      <c r="L3" s="14"/>
      <c r="M3" s="14"/>
      <c r="N3" s="14"/>
      <c r="O3" s="14"/>
      <c r="P3" s="14"/>
      <c r="Q3" s="14"/>
      <c r="R3" s="14"/>
      <c r="S3" s="14"/>
      <c r="T3" s="14"/>
      <c r="U3" s="14"/>
    </row>
    <row r="4" spans="1:21" ht="36" customHeight="1" x14ac:dyDescent="0.25">
      <c r="A4" s="14"/>
      <c r="B4" s="14"/>
      <c r="C4" s="151" t="s">
        <v>277</v>
      </c>
      <c r="D4" s="151"/>
      <c r="E4" s="14"/>
      <c r="F4" s="14"/>
      <c r="G4" s="14"/>
      <c r="H4" s="14"/>
      <c r="I4" s="14"/>
      <c r="J4" s="14"/>
      <c r="K4" s="14"/>
      <c r="L4" s="14"/>
      <c r="M4" s="14"/>
      <c r="N4" s="14"/>
      <c r="O4" s="14"/>
      <c r="P4" s="14"/>
      <c r="Q4" s="14"/>
      <c r="R4" s="14"/>
      <c r="S4" s="14"/>
      <c r="T4" s="14"/>
      <c r="U4" s="14"/>
    </row>
    <row r="5" spans="1:21" ht="36" customHeight="1" x14ac:dyDescent="0.25">
      <c r="A5" s="14"/>
      <c r="B5" s="14"/>
      <c r="C5" s="83"/>
      <c r="D5" s="83"/>
      <c r="E5" s="14"/>
      <c r="F5" s="14"/>
      <c r="G5" s="14"/>
      <c r="H5" s="14"/>
      <c r="I5" s="14"/>
      <c r="J5" s="14"/>
      <c r="K5" s="14"/>
      <c r="L5" s="14"/>
      <c r="M5" s="14"/>
      <c r="N5" s="14"/>
      <c r="O5" s="14"/>
      <c r="P5" s="14"/>
      <c r="Q5" s="14"/>
      <c r="R5" s="14"/>
      <c r="S5" s="14"/>
      <c r="T5" s="14"/>
      <c r="U5" s="14"/>
    </row>
    <row r="6" spans="1:21" x14ac:dyDescent="0.25">
      <c r="A6" s="14"/>
      <c r="B6" s="105" t="s">
        <v>281</v>
      </c>
      <c r="C6" s="105" t="s">
        <v>285</v>
      </c>
      <c r="D6" s="105" t="s">
        <v>304</v>
      </c>
      <c r="E6" s="105" t="s">
        <v>336</v>
      </c>
      <c r="F6" s="14"/>
      <c r="G6" s="14"/>
      <c r="H6" s="14"/>
      <c r="I6" s="14"/>
      <c r="J6" s="14"/>
      <c r="K6" s="14"/>
      <c r="L6" s="14"/>
      <c r="M6" s="14"/>
      <c r="N6" s="14"/>
      <c r="O6" s="14"/>
      <c r="P6" s="14"/>
      <c r="Q6" s="14"/>
      <c r="R6" s="14"/>
      <c r="S6" s="14"/>
      <c r="T6" s="14"/>
      <c r="U6" s="14"/>
    </row>
    <row r="7" spans="1:21" ht="51.6" customHeight="1" x14ac:dyDescent="0.25">
      <c r="A7" s="14"/>
      <c r="B7" s="104" t="s">
        <v>278</v>
      </c>
      <c r="C7" s="103" t="s">
        <v>282</v>
      </c>
      <c r="D7" s="106" t="s">
        <v>318</v>
      </c>
      <c r="E7" s="103" t="s">
        <v>319</v>
      </c>
      <c r="F7" s="14"/>
      <c r="G7" s="14"/>
      <c r="H7" s="14"/>
      <c r="I7" s="14"/>
      <c r="J7" s="14"/>
      <c r="K7" s="14"/>
      <c r="L7" s="14"/>
      <c r="M7" s="14"/>
      <c r="N7" s="14"/>
      <c r="O7" s="14"/>
      <c r="P7" s="14"/>
      <c r="Q7" s="14"/>
      <c r="R7" s="14"/>
      <c r="S7" s="14"/>
      <c r="T7" s="14"/>
      <c r="U7" s="14"/>
    </row>
    <row r="8" spans="1:21" ht="93.75" customHeight="1" x14ac:dyDescent="0.25">
      <c r="A8" s="14"/>
      <c r="B8" s="104" t="s">
        <v>279</v>
      </c>
      <c r="C8" s="103" t="s">
        <v>305</v>
      </c>
      <c r="D8" s="106" t="s">
        <v>318</v>
      </c>
      <c r="E8" s="103" t="s">
        <v>319</v>
      </c>
      <c r="F8" s="14"/>
      <c r="G8" s="14"/>
      <c r="H8" s="14"/>
      <c r="I8" s="14"/>
      <c r="J8" s="14"/>
      <c r="K8" s="14"/>
      <c r="L8" s="14"/>
      <c r="M8" s="14"/>
      <c r="N8" s="14"/>
      <c r="O8" s="14"/>
      <c r="P8" s="14"/>
      <c r="Q8" s="14"/>
      <c r="R8" s="14"/>
      <c r="S8" s="14"/>
      <c r="T8" s="14"/>
      <c r="U8" s="14"/>
    </row>
    <row r="9" spans="1:21" ht="45" x14ac:dyDescent="0.25">
      <c r="A9" s="14"/>
      <c r="B9" s="104" t="s">
        <v>280</v>
      </c>
      <c r="C9" s="103" t="s">
        <v>283</v>
      </c>
      <c r="D9" s="103" t="s">
        <v>320</v>
      </c>
      <c r="E9" s="103" t="s">
        <v>321</v>
      </c>
      <c r="F9" s="14"/>
      <c r="G9" s="14"/>
      <c r="H9" s="14"/>
      <c r="I9" s="14"/>
      <c r="J9" s="14"/>
      <c r="K9" s="14"/>
      <c r="L9" s="14"/>
      <c r="M9" s="14"/>
      <c r="N9" s="14"/>
      <c r="O9" s="14"/>
      <c r="P9" s="14"/>
      <c r="Q9" s="14"/>
      <c r="R9" s="14"/>
      <c r="S9" s="14"/>
      <c r="T9" s="14"/>
      <c r="U9" s="14"/>
    </row>
    <row r="10" spans="1:21" ht="45" x14ac:dyDescent="0.25">
      <c r="A10" s="14"/>
      <c r="B10" s="104" t="s">
        <v>169</v>
      </c>
      <c r="C10" s="103" t="s">
        <v>284</v>
      </c>
      <c r="D10" s="103" t="s">
        <v>320</v>
      </c>
      <c r="E10" s="103" t="s">
        <v>321</v>
      </c>
      <c r="F10" s="14"/>
      <c r="G10" s="14"/>
      <c r="H10" s="14"/>
      <c r="I10" s="14"/>
      <c r="J10" s="14"/>
      <c r="K10" s="14"/>
      <c r="L10" s="14"/>
      <c r="M10" s="14"/>
      <c r="N10" s="14"/>
      <c r="O10" s="14"/>
      <c r="P10" s="14"/>
      <c r="Q10" s="14"/>
      <c r="R10" s="14"/>
      <c r="S10" s="14"/>
      <c r="T10" s="14"/>
      <c r="U10" s="14"/>
    </row>
    <row r="11" spans="1:21" x14ac:dyDescent="0.25">
      <c r="A11" s="14"/>
      <c r="B11" s="14"/>
      <c r="C11" s="14"/>
      <c r="D11" s="14"/>
      <c r="E11" s="14"/>
      <c r="F11" s="14"/>
      <c r="G11" s="14"/>
      <c r="H11" s="14"/>
      <c r="I11" s="14"/>
    </row>
    <row r="12" spans="1:21" x14ac:dyDescent="0.25">
      <c r="A12" s="14"/>
      <c r="B12" s="107" t="s">
        <v>260</v>
      </c>
      <c r="C12" s="108" t="s">
        <v>295</v>
      </c>
      <c r="D12" s="47"/>
      <c r="E12" s="47"/>
      <c r="F12" s="14"/>
      <c r="G12" s="14"/>
      <c r="H12" s="14"/>
      <c r="I12" s="14"/>
    </row>
    <row r="13" spans="1:21" x14ac:dyDescent="0.25">
      <c r="A13" s="14"/>
      <c r="B13" s="14"/>
      <c r="C13" s="14"/>
      <c r="D13" s="14"/>
      <c r="E13" s="14"/>
      <c r="F13" s="14"/>
      <c r="G13" s="14"/>
      <c r="H13" s="14"/>
      <c r="I13" s="14"/>
    </row>
    <row r="14" spans="1:21" x14ac:dyDescent="0.25">
      <c r="A14" s="14"/>
      <c r="B14" s="14"/>
      <c r="C14" s="14"/>
      <c r="D14" s="14"/>
      <c r="E14" s="43"/>
      <c r="F14" s="14"/>
      <c r="G14" s="14"/>
      <c r="H14" s="14"/>
      <c r="I14" s="14"/>
    </row>
    <row r="15" spans="1:21" x14ac:dyDescent="0.25">
      <c r="A15" s="14"/>
      <c r="B15" s="14"/>
      <c r="C15" s="14"/>
      <c r="D15" s="14"/>
      <c r="E15" s="14"/>
      <c r="F15" s="14"/>
      <c r="G15" s="14"/>
      <c r="H15" s="14"/>
      <c r="I15" s="14"/>
    </row>
    <row r="16" spans="1:21" ht="75.599999999999994" customHeight="1" x14ac:dyDescent="0.25">
      <c r="A16" s="14"/>
      <c r="B16" s="109" t="s">
        <v>306</v>
      </c>
      <c r="C16" s="110" t="s">
        <v>307</v>
      </c>
      <c r="D16" s="47"/>
      <c r="E16" s="47"/>
      <c r="F16" s="14"/>
      <c r="G16" s="14"/>
      <c r="H16" s="14"/>
      <c r="I16" s="14"/>
    </row>
    <row r="17" spans="1:9" ht="54.95" customHeight="1" x14ac:dyDescent="0.25">
      <c r="A17" s="14"/>
      <c r="B17" s="111" t="s">
        <v>308</v>
      </c>
      <c r="C17" s="112" t="s">
        <v>309</v>
      </c>
      <c r="D17" s="14"/>
      <c r="E17" s="14"/>
      <c r="F17" s="14"/>
      <c r="G17" s="14"/>
      <c r="H17" s="14"/>
      <c r="I17" s="14"/>
    </row>
    <row r="18" spans="1:9" ht="90" x14ac:dyDescent="0.25">
      <c r="A18" s="14"/>
      <c r="B18" s="14"/>
      <c r="C18" s="100" t="s">
        <v>310</v>
      </c>
      <c r="D18" s="14"/>
      <c r="E18" s="14"/>
      <c r="F18" s="14"/>
      <c r="G18" s="14"/>
      <c r="H18" s="14"/>
      <c r="I18" s="14"/>
    </row>
    <row r="19" spans="1:9" ht="27" customHeight="1" x14ac:dyDescent="0.25">
      <c r="A19" s="14"/>
      <c r="B19" s="14"/>
      <c r="C19" s="100" t="s">
        <v>311</v>
      </c>
      <c r="D19" s="14"/>
      <c r="E19" s="43"/>
      <c r="F19" s="14"/>
      <c r="G19" s="14"/>
      <c r="H19" s="14"/>
      <c r="I19" s="14"/>
    </row>
    <row r="20" spans="1:9" ht="53.1" customHeight="1" x14ac:dyDescent="0.25">
      <c r="A20" s="14"/>
      <c r="B20" s="14"/>
      <c r="C20" s="100" t="s">
        <v>312</v>
      </c>
      <c r="D20" s="14"/>
      <c r="E20" s="43"/>
      <c r="F20" s="14"/>
      <c r="G20" s="14"/>
      <c r="H20" s="14"/>
      <c r="I20" s="14"/>
    </row>
    <row r="21" spans="1:9" ht="34.5" customHeight="1" x14ac:dyDescent="0.25">
      <c r="A21" s="14"/>
      <c r="B21" s="14"/>
      <c r="C21" s="100" t="s">
        <v>313</v>
      </c>
      <c r="D21" s="14"/>
      <c r="E21" s="43"/>
      <c r="F21" s="14"/>
      <c r="G21" s="14"/>
      <c r="H21" s="14"/>
      <c r="I21" s="14"/>
    </row>
    <row r="22" spans="1:9" x14ac:dyDescent="0.25">
      <c r="A22" s="47"/>
      <c r="B22" s="47"/>
      <c r="C22" s="47"/>
      <c r="D22" s="47"/>
      <c r="E22" s="48"/>
      <c r="F22" s="47"/>
      <c r="G22" s="47"/>
      <c r="H22" s="47"/>
      <c r="I22" s="47"/>
    </row>
    <row r="23" spans="1:9" x14ac:dyDescent="0.25">
      <c r="A23" s="14"/>
      <c r="B23" s="14"/>
      <c r="C23" s="14"/>
      <c r="D23" s="14"/>
      <c r="E23" s="14"/>
      <c r="F23" s="14"/>
      <c r="G23" s="14"/>
      <c r="H23" s="14"/>
      <c r="I23" s="14"/>
    </row>
    <row r="24" spans="1:9" x14ac:dyDescent="0.25">
      <c r="A24" s="14"/>
      <c r="B24" s="14"/>
      <c r="C24" s="14"/>
      <c r="D24" s="14"/>
      <c r="E24" s="14"/>
      <c r="F24" s="14"/>
      <c r="G24" s="14"/>
      <c r="H24" s="14"/>
      <c r="I24" s="14"/>
    </row>
    <row r="25" spans="1:9" x14ac:dyDescent="0.25">
      <c r="A25" s="14"/>
      <c r="B25" s="14"/>
      <c r="C25" s="14"/>
      <c r="D25" s="14"/>
      <c r="E25" s="14"/>
      <c r="F25" s="14"/>
      <c r="G25" s="14"/>
      <c r="H25" s="14"/>
      <c r="I25" s="14"/>
    </row>
    <row r="26" spans="1:9" x14ac:dyDescent="0.25">
      <c r="A26" s="14"/>
      <c r="B26" s="14"/>
      <c r="C26" s="14"/>
      <c r="D26" s="14"/>
      <c r="E26" s="43"/>
      <c r="F26" s="14"/>
      <c r="G26" s="14"/>
      <c r="H26" s="14"/>
      <c r="I26" s="14"/>
    </row>
    <row r="27" spans="1:9" x14ac:dyDescent="0.25">
      <c r="A27" s="14"/>
      <c r="B27" s="14"/>
      <c r="C27" s="14"/>
      <c r="D27" s="14"/>
      <c r="E27" s="43"/>
      <c r="F27" s="14"/>
      <c r="G27" s="14"/>
      <c r="H27" s="14"/>
      <c r="I27" s="14"/>
    </row>
    <row r="28" spans="1:9" x14ac:dyDescent="0.25">
      <c r="E28" s="5"/>
    </row>
    <row r="29" spans="1:9" x14ac:dyDescent="0.25">
      <c r="E29" s="5"/>
    </row>
    <row r="30" spans="1:9" x14ac:dyDescent="0.25">
      <c r="E30" s="5"/>
    </row>
    <row r="32" spans="1:9" x14ac:dyDescent="0.25">
      <c r="E32" s="5"/>
    </row>
    <row r="34" spans="5:5" x14ac:dyDescent="0.25">
      <c r="E34" s="5"/>
    </row>
  </sheetData>
  <sheetProtection algorithmName="SHA-512" hashValue="gkMGMoFu9vgBJXq0tmdVjT+2x2GE7+lw5/x0XdwG0O6eXR+6XScckjfVMSDLgeH6IeEydV8sPm7cH6fXRA1vRA==" saltValue="TC1dMN7x8umwBjHSmEnFeg==" spinCount="100000" sheet="1" objects="1" scenarios="1"/>
  <mergeCells count="1">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06D14-E695-4A67-AD7C-78A97AED146C}">
  <sheetPr>
    <tabColor rgb="FF00B0F0"/>
  </sheetPr>
  <dimension ref="B2:Y36"/>
  <sheetViews>
    <sheetView tabSelected="1" zoomScale="90" zoomScaleNormal="90" workbookViewId="0">
      <selection activeCell="C1" sqref="C1"/>
    </sheetView>
  </sheetViews>
  <sheetFormatPr defaultRowHeight="15" x14ac:dyDescent="0.25"/>
  <cols>
    <col min="2" max="2" width="9.140625" customWidth="1"/>
    <col min="3" max="3" width="14.42578125" customWidth="1"/>
    <col min="4" max="4" width="12.5703125" customWidth="1"/>
    <col min="5" max="5" width="11.85546875" customWidth="1"/>
    <col min="6" max="6" width="12.140625" customWidth="1"/>
    <col min="7" max="7" width="12.28515625" customWidth="1"/>
    <col min="8" max="8" width="13.140625" customWidth="1"/>
    <col min="9" max="9" width="13.28515625" customWidth="1"/>
    <col min="10" max="10" width="12.140625" customWidth="1"/>
    <col min="11" max="11" width="16.140625" style="1" customWidth="1"/>
    <col min="12" max="25" width="9.140625" customWidth="1"/>
  </cols>
  <sheetData>
    <row r="2" spans="2:14" ht="15.75" thickBot="1" x14ac:dyDescent="0.3"/>
    <row r="3" spans="2:14" ht="15.75" thickBot="1" x14ac:dyDescent="0.3">
      <c r="B3" s="90" t="s">
        <v>335</v>
      </c>
      <c r="C3" s="91" t="str">
        <f>Ildiad!C2</f>
        <v>SRoC CRC f4 2026-27</v>
      </c>
      <c r="D3" s="84"/>
      <c r="E3" s="85"/>
      <c r="F3" s="11"/>
      <c r="G3" s="11"/>
      <c r="H3" s="11"/>
      <c r="I3" s="11"/>
      <c r="J3" s="11"/>
      <c r="K3" s="12"/>
      <c r="L3" s="11"/>
      <c r="M3" s="11"/>
      <c r="N3" s="15"/>
    </row>
    <row r="4" spans="2:14" ht="15" customHeight="1" x14ac:dyDescent="0.25">
      <c r="B4" s="13"/>
      <c r="C4" s="14"/>
      <c r="D4" s="154" t="s">
        <v>293</v>
      </c>
      <c r="E4" s="155"/>
      <c r="F4" s="155"/>
      <c r="G4" s="155"/>
      <c r="H4" s="155"/>
      <c r="I4" s="155"/>
      <c r="J4" s="14"/>
      <c r="K4" s="26"/>
      <c r="L4" s="14"/>
      <c r="M4" s="14"/>
      <c r="N4" s="16"/>
    </row>
    <row r="5" spans="2:14" ht="15" customHeight="1" x14ac:dyDescent="0.25">
      <c r="B5" s="13"/>
      <c r="C5" s="41"/>
      <c r="D5" s="155"/>
      <c r="E5" s="155"/>
      <c r="F5" s="155"/>
      <c r="G5" s="155"/>
      <c r="H5" s="155"/>
      <c r="I5" s="155"/>
      <c r="J5" s="14"/>
      <c r="K5" s="26"/>
      <c r="L5" s="14"/>
      <c r="M5" s="14"/>
      <c r="N5" s="16"/>
    </row>
    <row r="6" spans="2:14" ht="15" customHeight="1" x14ac:dyDescent="0.25">
      <c r="B6" s="13"/>
      <c r="C6" s="41"/>
      <c r="D6" s="155"/>
      <c r="E6" s="155"/>
      <c r="F6" s="155"/>
      <c r="G6" s="155"/>
      <c r="H6" s="155"/>
      <c r="I6" s="155"/>
      <c r="J6" s="14"/>
      <c r="K6" s="26"/>
      <c r="L6" s="14"/>
      <c r="M6" s="14"/>
      <c r="N6" s="16"/>
    </row>
    <row r="7" spans="2:14" ht="15" customHeight="1" x14ac:dyDescent="0.25">
      <c r="B7" s="13"/>
      <c r="C7" s="41"/>
      <c r="D7" s="155"/>
      <c r="E7" s="155"/>
      <c r="F7" s="155"/>
      <c r="G7" s="155"/>
      <c r="H7" s="155"/>
      <c r="I7" s="155"/>
      <c r="J7" s="14"/>
      <c r="K7" s="26"/>
      <c r="L7" s="14"/>
      <c r="M7" s="14"/>
      <c r="N7" s="16"/>
    </row>
    <row r="8" spans="2:14" ht="27.75" customHeight="1" x14ac:dyDescent="0.3">
      <c r="B8" s="13"/>
      <c r="C8" s="14"/>
      <c r="D8" s="156"/>
      <c r="E8" s="156"/>
      <c r="F8" s="156"/>
      <c r="G8" s="156"/>
      <c r="H8" s="156"/>
      <c r="I8" s="156"/>
      <c r="J8" s="14"/>
      <c r="K8" s="26"/>
      <c r="L8" s="27"/>
      <c r="M8" s="24"/>
      <c r="N8" s="17"/>
    </row>
    <row r="9" spans="2:14" ht="23.1" customHeight="1" x14ac:dyDescent="0.3">
      <c r="B9" s="13"/>
      <c r="C9" s="157" t="s">
        <v>322</v>
      </c>
      <c r="D9" s="158"/>
      <c r="E9" s="159"/>
      <c r="F9" s="160"/>
      <c r="G9" s="160"/>
      <c r="H9" s="161"/>
      <c r="I9" s="14"/>
      <c r="J9" s="162" t="s">
        <v>302</v>
      </c>
      <c r="K9" s="163"/>
      <c r="L9" s="152"/>
      <c r="M9" s="153"/>
      <c r="N9" s="17"/>
    </row>
    <row r="10" spans="2:14" ht="23.1" customHeight="1" x14ac:dyDescent="0.25">
      <c r="B10" s="13"/>
      <c r="C10" s="157" t="s">
        <v>254</v>
      </c>
      <c r="D10" s="183"/>
      <c r="E10" s="184"/>
      <c r="F10" s="185"/>
      <c r="G10" s="185"/>
      <c r="H10" s="186"/>
      <c r="I10" s="14"/>
      <c r="J10" s="187"/>
      <c r="K10" s="187"/>
      <c r="L10" s="14"/>
      <c r="M10" s="14"/>
      <c r="N10" s="16"/>
    </row>
    <row r="11" spans="2:14" ht="23.1" customHeight="1" x14ac:dyDescent="0.25">
      <c r="B11" s="13"/>
      <c r="C11" s="157" t="s">
        <v>276</v>
      </c>
      <c r="D11" s="183"/>
      <c r="E11" s="188"/>
      <c r="F11" s="185"/>
      <c r="G11" s="185"/>
      <c r="H11" s="186"/>
      <c r="I11" s="14"/>
      <c r="J11" s="14"/>
      <c r="K11" s="26"/>
      <c r="L11" s="14"/>
      <c r="M11" s="14"/>
      <c r="N11" s="16"/>
    </row>
    <row r="12" spans="2:14" ht="23.1" customHeight="1" x14ac:dyDescent="0.25">
      <c r="B12" s="13"/>
      <c r="C12" s="39"/>
      <c r="D12" s="39"/>
      <c r="E12" s="41"/>
      <c r="F12" s="41"/>
      <c r="G12" s="41"/>
      <c r="H12" s="41"/>
      <c r="I12" s="14"/>
      <c r="J12" s="14"/>
      <c r="K12" s="26"/>
      <c r="L12" s="14"/>
      <c r="M12" s="14"/>
      <c r="N12" s="16"/>
    </row>
    <row r="13" spans="2:14" ht="23.1" customHeight="1" x14ac:dyDescent="0.25">
      <c r="B13" s="13"/>
      <c r="C13" s="178" t="str">
        <f>"Taliadau ar gyfer ceisiadau ildio "&amp;RIGHT(C3,7)</f>
        <v>Taliadau ar gyfer ceisiadau ildio 2026-27</v>
      </c>
      <c r="D13" s="179"/>
      <c r="E13" s="179"/>
      <c r="F13" s="179"/>
      <c r="G13" s="179"/>
      <c r="H13" s="41"/>
      <c r="I13" s="165" t="s">
        <v>286</v>
      </c>
      <c r="J13" s="166"/>
      <c r="K13" s="166"/>
      <c r="L13" s="164" t="str">
        <f>Ildiad!I24</f>
        <v/>
      </c>
      <c r="M13" s="164"/>
      <c r="N13" s="16"/>
    </row>
    <row r="14" spans="2:14" ht="23.1" customHeight="1" x14ac:dyDescent="0.25">
      <c r="B14" s="13"/>
      <c r="C14" s="180"/>
      <c r="D14" s="180"/>
      <c r="E14" s="180"/>
      <c r="F14" s="180"/>
      <c r="G14" s="180"/>
      <c r="H14" s="41"/>
      <c r="I14" s="14"/>
      <c r="J14" s="165" t="s">
        <v>317</v>
      </c>
      <c r="K14" s="166"/>
      <c r="L14" s="14"/>
      <c r="M14" s="35">
        <f>IF(Ildiad!I28&lt;&gt;"",Ildiad!I25,Ildiad!I8)</f>
        <v>0</v>
      </c>
      <c r="N14" s="16"/>
    </row>
    <row r="15" spans="2:14" ht="23.1" customHeight="1" x14ac:dyDescent="0.25">
      <c r="B15" s="13"/>
      <c r="C15" s="80"/>
      <c r="D15" s="113" t="s">
        <v>341</v>
      </c>
      <c r="E15" s="113" t="s">
        <v>342</v>
      </c>
      <c r="F15" s="113" t="s">
        <v>343</v>
      </c>
      <c r="G15" s="113" t="s">
        <v>344</v>
      </c>
      <c r="H15" s="19"/>
      <c r="I15" s="19"/>
      <c r="J15" s="165" t="s">
        <v>315</v>
      </c>
      <c r="K15" s="166"/>
      <c r="L15" s="14"/>
      <c r="M15" s="35">
        <f>IF(Ildiad!I28&lt;&gt;"",Ildiad!I26,0)</f>
        <v>0</v>
      </c>
      <c r="N15" s="16"/>
    </row>
    <row r="16" spans="2:14" ht="23.1" customHeight="1" x14ac:dyDescent="0.25">
      <c r="B16" s="13"/>
      <c r="C16" s="114" t="s">
        <v>280</v>
      </c>
      <c r="D16" s="61">
        <f>Ildiad!K20</f>
        <v>7100</v>
      </c>
      <c r="E16" s="61">
        <f>Ildiad!L20</f>
        <v>9725</v>
      </c>
      <c r="F16" s="61">
        <f>Ildiad!M20</f>
        <v>19467</v>
      </c>
      <c r="G16" s="61">
        <f>Ildiad!N20</f>
        <v>25777</v>
      </c>
      <c r="H16" s="19"/>
      <c r="I16" s="19"/>
      <c r="J16" s="165" t="s">
        <v>297</v>
      </c>
      <c r="K16" s="166"/>
      <c r="L16" s="19"/>
      <c r="M16" s="51" t="str">
        <f>IF(Ildiad!I28&lt;&gt;"",Ildiad!I28,Ildiad!I10)</f>
        <v/>
      </c>
      <c r="N16" s="16"/>
    </row>
    <row r="17" spans="2:25" ht="20.25" customHeight="1" x14ac:dyDescent="0.25">
      <c r="B17" s="13"/>
      <c r="C17" s="114" t="s">
        <v>169</v>
      </c>
      <c r="D17" s="61">
        <f>Ildiad!K21</f>
        <v>6167</v>
      </c>
      <c r="E17" s="61">
        <f>Ildiad!L21</f>
        <v>8880</v>
      </c>
      <c r="F17" s="61">
        <f>Ildiad!M21</f>
        <v>15629</v>
      </c>
      <c r="G17" s="61">
        <f>Ildiad!N21</f>
        <v>21812</v>
      </c>
      <c r="H17" s="52"/>
      <c r="I17" s="14"/>
      <c r="J17" s="150" t="s">
        <v>345</v>
      </c>
      <c r="K17" s="26"/>
      <c r="L17" s="19"/>
      <c r="M17" s="86">
        <f>IF(M16&lt;&gt;"",M16/105,0)</f>
        <v>0</v>
      </c>
      <c r="N17" s="16"/>
    </row>
    <row r="18" spans="2:25" x14ac:dyDescent="0.25">
      <c r="B18" s="13"/>
      <c r="C18" s="81"/>
      <c r="D18" s="62"/>
      <c r="E18" s="62"/>
      <c r="F18" s="62"/>
      <c r="G18" s="62"/>
      <c r="H18" s="52"/>
      <c r="I18" s="14"/>
      <c r="J18" s="79"/>
      <c r="K18" s="79"/>
      <c r="L18" s="19"/>
      <c r="M18" s="50"/>
      <c r="N18" s="16"/>
    </row>
    <row r="19" spans="2:25" ht="49.5" customHeight="1" x14ac:dyDescent="0.25">
      <c r="B19" s="13"/>
      <c r="C19" s="181" t="s">
        <v>292</v>
      </c>
      <c r="D19" s="182"/>
      <c r="E19" s="182"/>
      <c r="F19" s="182"/>
      <c r="G19" s="82">
        <v>1037</v>
      </c>
      <c r="H19" s="52"/>
      <c r="I19" s="14"/>
      <c r="J19" s="79"/>
      <c r="K19" s="79"/>
      <c r="L19" s="19"/>
      <c r="M19" s="50"/>
      <c r="N19" s="16"/>
    </row>
    <row r="20" spans="2:25" ht="40.5" customHeight="1" x14ac:dyDescent="0.25">
      <c r="B20" s="13"/>
      <c r="C20" s="14"/>
      <c r="D20" s="52"/>
      <c r="E20" s="14"/>
      <c r="F20" s="52"/>
      <c r="G20" s="14"/>
      <c r="H20" s="14"/>
      <c r="I20" s="28"/>
      <c r="J20" s="28"/>
      <c r="K20" s="28"/>
      <c r="L20" s="28"/>
      <c r="M20" s="28"/>
      <c r="N20" s="16"/>
    </row>
    <row r="21" spans="2:25" ht="15" customHeight="1" x14ac:dyDescent="0.25">
      <c r="B21" s="13"/>
      <c r="C21" s="167" t="s">
        <v>275</v>
      </c>
      <c r="D21" s="168"/>
      <c r="E21" s="168"/>
      <c r="F21" s="168"/>
      <c r="G21" s="168"/>
      <c r="H21" s="168"/>
      <c r="I21" s="168"/>
      <c r="J21" s="168"/>
      <c r="K21" s="169"/>
      <c r="L21" s="28"/>
      <c r="M21" s="28"/>
      <c r="N21" s="16"/>
    </row>
    <row r="22" spans="2:25" ht="15" customHeight="1" x14ac:dyDescent="0.25">
      <c r="B22" s="13"/>
      <c r="C22" s="170"/>
      <c r="D22" s="171"/>
      <c r="E22" s="171"/>
      <c r="F22" s="171"/>
      <c r="G22" s="171"/>
      <c r="H22" s="171"/>
      <c r="I22" s="171"/>
      <c r="J22" s="171"/>
      <c r="K22" s="172"/>
      <c r="L22" s="28"/>
      <c r="M22" s="28"/>
      <c r="N22" s="16"/>
    </row>
    <row r="23" spans="2:25" ht="14.45" customHeight="1" x14ac:dyDescent="0.25">
      <c r="B23" s="13"/>
      <c r="C23" s="173"/>
      <c r="D23" s="174"/>
      <c r="E23" s="174"/>
      <c r="F23" s="174"/>
      <c r="G23" s="174"/>
      <c r="H23" s="174"/>
      <c r="I23" s="174"/>
      <c r="J23" s="174"/>
      <c r="K23" s="175"/>
      <c r="L23" s="42"/>
      <c r="M23" s="42"/>
      <c r="N23" s="16"/>
    </row>
    <row r="24" spans="2:25" ht="51.75" customHeight="1" x14ac:dyDescent="0.25">
      <c r="B24" s="13"/>
      <c r="C24" s="176" t="s">
        <v>346</v>
      </c>
      <c r="D24" s="177"/>
      <c r="E24" s="92" t="s">
        <v>347</v>
      </c>
      <c r="F24" s="93" t="s">
        <v>348</v>
      </c>
      <c r="G24" s="94" t="s">
        <v>349</v>
      </c>
      <c r="H24" s="95" t="s">
        <v>350</v>
      </c>
      <c r="I24" s="96" t="s">
        <v>351</v>
      </c>
      <c r="J24" s="97" t="s">
        <v>352</v>
      </c>
      <c r="K24" s="98" t="s">
        <v>353</v>
      </c>
      <c r="L24" s="42"/>
      <c r="M24" s="29"/>
      <c r="N24" s="16"/>
      <c r="R24" s="30"/>
      <c r="U24" s="195"/>
      <c r="V24" s="195"/>
      <c r="W24" s="195"/>
      <c r="X24" s="195"/>
      <c r="Y24" s="195"/>
    </row>
    <row r="25" spans="2:25" x14ac:dyDescent="0.25">
      <c r="B25" s="13"/>
      <c r="C25" s="14"/>
      <c r="D25" s="14"/>
      <c r="E25" s="14"/>
      <c r="F25" s="14"/>
      <c r="G25" s="14"/>
      <c r="H25" s="14"/>
      <c r="I25" s="25"/>
      <c r="J25" s="25"/>
      <c r="K25" s="25"/>
      <c r="L25" s="25"/>
      <c r="M25" s="25"/>
      <c r="N25" s="16"/>
      <c r="U25" s="195"/>
      <c r="V25" s="195"/>
      <c r="W25" s="195"/>
      <c r="X25" s="195"/>
      <c r="Y25" s="195"/>
    </row>
    <row r="26" spans="2:25" x14ac:dyDescent="0.25">
      <c r="B26" s="18"/>
      <c r="C26" s="102" t="s">
        <v>261</v>
      </c>
      <c r="D26" s="53"/>
      <c r="E26" s="53"/>
      <c r="F26" s="53"/>
      <c r="G26" s="53"/>
      <c r="H26" s="53"/>
      <c r="I26" s="53"/>
      <c r="J26" s="53"/>
      <c r="K26" s="53"/>
      <c r="L26" s="53"/>
      <c r="M26" s="54"/>
      <c r="N26" s="16"/>
      <c r="U26" s="195"/>
      <c r="V26" s="195"/>
      <c r="W26" s="195"/>
      <c r="X26" s="195"/>
      <c r="Y26" s="195"/>
    </row>
    <row r="27" spans="2:25" ht="28.5" customHeight="1" x14ac:dyDescent="0.25">
      <c r="B27" s="13"/>
      <c r="C27" s="162" t="s">
        <v>303</v>
      </c>
      <c r="D27" s="196"/>
      <c r="E27" s="196"/>
      <c r="F27" s="196"/>
      <c r="G27" s="196"/>
      <c r="H27" s="196"/>
      <c r="I27" s="196"/>
      <c r="J27" s="196"/>
      <c r="K27" s="196"/>
      <c r="L27" s="196"/>
      <c r="M27" s="197"/>
      <c r="N27" s="16"/>
      <c r="U27" s="195"/>
      <c r="V27" s="195"/>
      <c r="W27" s="195"/>
      <c r="X27" s="195"/>
      <c r="Y27" s="195"/>
    </row>
    <row r="28" spans="2:25" ht="31.5" customHeight="1" x14ac:dyDescent="0.25">
      <c r="B28" s="13"/>
      <c r="C28" s="198"/>
      <c r="D28" s="199"/>
      <c r="E28" s="199"/>
      <c r="F28" s="199"/>
      <c r="G28" s="199"/>
      <c r="H28" s="199"/>
      <c r="I28" s="199"/>
      <c r="J28" s="199"/>
      <c r="K28" s="199"/>
      <c r="L28" s="199"/>
      <c r="M28" s="200"/>
      <c r="N28" s="16"/>
    </row>
    <row r="29" spans="2:25" ht="31.5" customHeight="1" x14ac:dyDescent="0.25">
      <c r="B29" s="13"/>
      <c r="C29" s="201"/>
      <c r="D29" s="202"/>
      <c r="E29" s="202"/>
      <c r="F29" s="202"/>
      <c r="G29" s="202"/>
      <c r="H29" s="202"/>
      <c r="I29" s="202"/>
      <c r="J29" s="202"/>
      <c r="K29" s="202"/>
      <c r="L29" s="202"/>
      <c r="M29" s="203"/>
      <c r="N29" s="16"/>
    </row>
    <row r="30" spans="2:25" ht="31.5" customHeight="1" x14ac:dyDescent="0.25">
      <c r="B30" s="13"/>
      <c r="C30" s="204"/>
      <c r="D30" s="205"/>
      <c r="E30" s="205"/>
      <c r="F30" s="205"/>
      <c r="G30" s="205"/>
      <c r="H30" s="205"/>
      <c r="I30" s="205"/>
      <c r="J30" s="205"/>
      <c r="K30" s="205"/>
      <c r="L30" s="205"/>
      <c r="M30" s="206"/>
      <c r="N30" s="16"/>
    </row>
    <row r="31" spans="2:25" ht="31.5" customHeight="1" x14ac:dyDescent="0.25">
      <c r="B31" s="13"/>
      <c r="C31" s="14"/>
      <c r="D31" s="14"/>
      <c r="E31" s="14"/>
      <c r="F31" s="14"/>
      <c r="G31" s="14"/>
      <c r="H31" s="14"/>
      <c r="I31" s="19"/>
      <c r="J31" s="14"/>
      <c r="K31" s="26"/>
      <c r="L31" s="14"/>
      <c r="M31" s="14"/>
      <c r="N31" s="16"/>
    </row>
    <row r="32" spans="2:25" x14ac:dyDescent="0.25">
      <c r="B32" s="13"/>
      <c r="C32" s="207" t="s">
        <v>298</v>
      </c>
      <c r="D32" s="208"/>
      <c r="E32" s="208"/>
      <c r="F32" s="208"/>
      <c r="G32" s="209"/>
      <c r="H32" s="55"/>
      <c r="I32" s="210"/>
      <c r="J32" s="210"/>
      <c r="K32" s="210"/>
      <c r="L32" s="210"/>
      <c r="M32" s="210"/>
      <c r="N32" s="16"/>
      <c r="R32" s="211"/>
      <c r="S32" s="211"/>
      <c r="T32" s="211"/>
      <c r="U32" s="211"/>
    </row>
    <row r="33" spans="2:25" ht="45.75" customHeight="1" x14ac:dyDescent="0.25">
      <c r="B33" s="13"/>
      <c r="C33" s="189" t="s">
        <v>354</v>
      </c>
      <c r="D33" s="190"/>
      <c r="E33" s="190"/>
      <c r="F33" s="190"/>
      <c r="G33" s="45"/>
      <c r="H33" s="14"/>
      <c r="I33" s="193"/>
      <c r="J33" s="193"/>
      <c r="K33" s="193"/>
      <c r="L33" s="193"/>
      <c r="M33" s="63"/>
      <c r="N33" s="16"/>
      <c r="R33" s="31"/>
      <c r="S33" s="31"/>
      <c r="T33" s="31"/>
      <c r="U33" s="31"/>
    </row>
    <row r="34" spans="2:25" ht="37.5" customHeight="1" x14ac:dyDescent="0.25">
      <c r="B34" s="13"/>
      <c r="C34" s="191"/>
      <c r="D34" s="192"/>
      <c r="E34" s="192"/>
      <c r="F34" s="192"/>
      <c r="G34" s="99" t="s">
        <v>355</v>
      </c>
      <c r="H34" s="14"/>
      <c r="I34" s="194"/>
      <c r="J34" s="194"/>
      <c r="K34" s="194"/>
      <c r="L34" s="194"/>
      <c r="M34" s="194"/>
      <c r="N34" s="16"/>
      <c r="U34" s="195"/>
      <c r="V34" s="195"/>
      <c r="W34" s="195"/>
      <c r="X34" s="195"/>
      <c r="Y34" s="195"/>
    </row>
    <row r="35" spans="2:25" ht="15" customHeight="1" x14ac:dyDescent="0.25">
      <c r="B35" s="18"/>
      <c r="C35" s="14"/>
      <c r="D35" s="14"/>
      <c r="E35" s="14"/>
      <c r="F35" s="14"/>
      <c r="G35" s="14"/>
      <c r="H35" s="19"/>
      <c r="I35" s="14"/>
      <c r="J35" s="14"/>
      <c r="K35" s="26"/>
      <c r="L35" s="14"/>
      <c r="M35" s="14"/>
      <c r="N35" s="16"/>
    </row>
    <row r="36" spans="2:25" ht="27.75" customHeight="1" thickBot="1" x14ac:dyDescent="0.3">
      <c r="B36" s="20"/>
      <c r="C36" s="21"/>
      <c r="D36" s="21"/>
      <c r="E36" s="21"/>
      <c r="F36" s="21"/>
      <c r="G36" s="21"/>
      <c r="H36" s="21"/>
      <c r="I36" s="21"/>
      <c r="J36" s="21"/>
      <c r="K36" s="22"/>
      <c r="L36" s="21"/>
      <c r="M36" s="21"/>
      <c r="N36" s="23"/>
    </row>
  </sheetData>
  <sheetProtection algorithmName="SHA-512" hashValue="OMH4di2FKR8fPy/eS1Buq0oANgv5OQw6UIyA+9tle7GKp2sxuOQkwkvL3LME8SqgV7fic15Zf/YubgjJ3I2ukQ==" saltValue="0EsIo4mHoLzpPMCd++NcQQ==" spinCount="100000" sheet="1" objects="1" scenarios="1"/>
  <mergeCells count="31">
    <mergeCell ref="C33:F34"/>
    <mergeCell ref="I33:L33"/>
    <mergeCell ref="I34:M34"/>
    <mergeCell ref="U34:Y34"/>
    <mergeCell ref="U24:Y27"/>
    <mergeCell ref="C27:M27"/>
    <mergeCell ref="C28:M30"/>
    <mergeCell ref="C32:G32"/>
    <mergeCell ref="I32:M32"/>
    <mergeCell ref="R32:U32"/>
    <mergeCell ref="C10:D10"/>
    <mergeCell ref="E10:H10"/>
    <mergeCell ref="J10:K10"/>
    <mergeCell ref="C11:D11"/>
    <mergeCell ref="E11:H11"/>
    <mergeCell ref="L13:M13"/>
    <mergeCell ref="J16:K16"/>
    <mergeCell ref="C21:K23"/>
    <mergeCell ref="C24:D24"/>
    <mergeCell ref="J14:K14"/>
    <mergeCell ref="J15:K15"/>
    <mergeCell ref="C13:G13"/>
    <mergeCell ref="C14:G14"/>
    <mergeCell ref="I13:K13"/>
    <mergeCell ref="C19:F19"/>
    <mergeCell ref="L9:M9"/>
    <mergeCell ref="D4:I7"/>
    <mergeCell ref="D8:I8"/>
    <mergeCell ref="C9:D9"/>
    <mergeCell ref="E9:H9"/>
    <mergeCell ref="J9:K9"/>
  </mergeCells>
  <conditionalFormatting sqref="G33">
    <cfRule type="cellIs" dxfId="19" priority="3" operator="equal">
      <formula>"No"</formula>
    </cfRule>
    <cfRule type="cellIs" dxfId="18" priority="4" operator="equal">
      <formula>"Yes"</formula>
    </cfRule>
  </conditionalFormatting>
  <conditionalFormatting sqref="M33">
    <cfRule type="cellIs" dxfId="17" priority="1" operator="equal">
      <formula>"No"</formula>
    </cfRule>
    <cfRule type="cellIs" dxfId="16" priority="2" operator="equal">
      <formula>"Yes"</formula>
    </cfRule>
  </conditionalFormatting>
  <hyperlinks>
    <hyperlink ref="G34" r:id="rId1" xr:uid="{00000000-0004-0000-0E00-000000000000}"/>
  </hyperlinks>
  <pageMargins left="0.7" right="0.7" top="0.75" bottom="0.75" header="0.3" footer="0.3"/>
  <pageSetup paperSize="9" orientation="portrait" horizontalDpi="203" verticalDpi="20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Picklists!$B$3:$B$4</xm:f>
          </x14:formula1>
          <xm:sqref>G33 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70F1-880E-42A9-9502-99AB6C151474}">
  <sheetPr>
    <tabColor theme="7" tint="0.39997558519241921"/>
  </sheetPr>
  <dimension ref="A1:O41"/>
  <sheetViews>
    <sheetView workbookViewId="0">
      <selection activeCell="C4" sqref="C4"/>
    </sheetView>
  </sheetViews>
  <sheetFormatPr defaultRowHeight="15" x14ac:dyDescent="0.25"/>
  <cols>
    <col min="1" max="2" width="9.140625" customWidth="1"/>
    <col min="3" max="3" width="58.7109375" customWidth="1"/>
    <col min="4" max="4" width="4.28515625" customWidth="1"/>
    <col min="5" max="5" width="9.140625" customWidth="1"/>
    <col min="6" max="6" width="9.140625" hidden="1" customWidth="1"/>
    <col min="7" max="7" width="9.140625" customWidth="1"/>
    <col min="8" max="8" width="38.140625" customWidth="1"/>
    <col min="9" max="9" width="9.140625" customWidth="1"/>
    <col min="10" max="10" width="27.140625" hidden="1" customWidth="1"/>
    <col min="11" max="14" width="9.140625" hidden="1" customWidth="1"/>
    <col min="15" max="16" width="9.140625" customWidth="1"/>
  </cols>
  <sheetData>
    <row r="1" spans="1:15" ht="15.75" thickBot="1" x14ac:dyDescent="0.3">
      <c r="A1" s="14"/>
      <c r="B1" s="14"/>
      <c r="C1" s="14"/>
      <c r="D1" s="14"/>
      <c r="E1" s="14"/>
      <c r="F1" s="14"/>
      <c r="G1" s="14"/>
      <c r="H1" s="14"/>
      <c r="I1" s="14"/>
      <c r="J1" s="14"/>
      <c r="K1" s="14"/>
      <c r="L1" s="14"/>
      <c r="M1" s="14"/>
      <c r="N1" s="14"/>
      <c r="O1" s="14"/>
    </row>
    <row r="2" spans="1:15" ht="15.75" thickBot="1" x14ac:dyDescent="0.3">
      <c r="A2" s="34"/>
      <c r="B2" s="90" t="s">
        <v>335</v>
      </c>
      <c r="C2" s="91" t="s">
        <v>361</v>
      </c>
      <c r="D2" s="84"/>
      <c r="E2" s="11"/>
      <c r="F2" s="11"/>
      <c r="G2" s="11"/>
      <c r="H2" s="11"/>
      <c r="I2" s="11"/>
      <c r="J2" s="46"/>
      <c r="K2" s="46"/>
      <c r="L2" s="46"/>
      <c r="M2" s="46"/>
      <c r="N2" s="46"/>
      <c r="O2" s="15"/>
    </row>
    <row r="3" spans="1:15" ht="19.5" thickBot="1" x14ac:dyDescent="0.3">
      <c r="A3" s="13"/>
      <c r="B3" s="212" t="s">
        <v>257</v>
      </c>
      <c r="C3" s="213"/>
      <c r="D3" s="213"/>
      <c r="E3" s="213"/>
      <c r="F3" s="213"/>
      <c r="G3" s="213"/>
      <c r="H3" s="213"/>
      <c r="I3" s="214"/>
      <c r="J3" s="36"/>
      <c r="K3" s="36"/>
      <c r="L3" s="36"/>
      <c r="M3" s="36"/>
      <c r="N3" s="36"/>
      <c r="O3" s="16"/>
    </row>
    <row r="4" spans="1:15" ht="18.75" x14ac:dyDescent="0.25">
      <c r="A4" s="13"/>
      <c r="B4" s="64"/>
      <c r="C4" s="64"/>
      <c r="D4" s="64"/>
      <c r="E4" s="64"/>
      <c r="F4" s="64"/>
      <c r="G4" s="64"/>
      <c r="H4" s="64"/>
      <c r="I4" s="64"/>
      <c r="J4" s="36"/>
      <c r="K4" s="36"/>
      <c r="L4" s="36"/>
      <c r="M4" s="36"/>
      <c r="N4" s="36"/>
      <c r="O4" s="16"/>
    </row>
    <row r="5" spans="1:15" ht="18.75" x14ac:dyDescent="0.25">
      <c r="A5" s="13"/>
      <c r="B5" s="64"/>
      <c r="C5" s="64"/>
      <c r="D5" s="64"/>
      <c r="E5" s="218" t="s">
        <v>302</v>
      </c>
      <c r="F5" s="219"/>
      <c r="G5" s="219"/>
      <c r="H5" s="87">
        <f>Cyflwyniad!L9</f>
        <v>0</v>
      </c>
      <c r="I5" s="64"/>
      <c r="J5" s="36"/>
      <c r="K5" s="36"/>
      <c r="L5" s="36"/>
      <c r="M5" s="36"/>
      <c r="N5" s="36"/>
      <c r="O5" s="16"/>
    </row>
    <row r="6" spans="1:15" ht="18.75" x14ac:dyDescent="0.25">
      <c r="A6" s="13"/>
      <c r="B6" s="64"/>
      <c r="C6" s="64"/>
      <c r="D6" s="64"/>
      <c r="E6" s="220" t="s">
        <v>322</v>
      </c>
      <c r="F6" s="221"/>
      <c r="G6" s="221"/>
      <c r="H6" s="88">
        <f>Cyflwyniad!E9</f>
        <v>0</v>
      </c>
      <c r="I6" s="64"/>
      <c r="J6" s="36"/>
      <c r="K6" s="36"/>
      <c r="L6" s="36"/>
      <c r="M6" s="36"/>
      <c r="N6" s="36"/>
      <c r="O6" s="16"/>
    </row>
    <row r="7" spans="1:15" ht="18.75" x14ac:dyDescent="0.25">
      <c r="A7" s="13"/>
      <c r="B7" s="64"/>
      <c r="C7" s="64"/>
      <c r="D7" s="64"/>
      <c r="E7" s="64"/>
      <c r="F7" s="64"/>
      <c r="G7" s="64"/>
      <c r="H7" s="64"/>
      <c r="I7" s="64"/>
      <c r="J7" s="36"/>
      <c r="K7" s="36"/>
      <c r="L7" s="36"/>
      <c r="M7" s="36"/>
      <c r="N7" s="36"/>
      <c r="O7" s="16"/>
    </row>
    <row r="8" spans="1:15" ht="24.95" customHeight="1" x14ac:dyDescent="0.25">
      <c r="A8" s="13"/>
      <c r="B8" s="14"/>
      <c r="C8" s="215" t="s">
        <v>301</v>
      </c>
      <c r="D8" s="216"/>
      <c r="E8" s="216"/>
      <c r="F8" s="216"/>
      <c r="G8" s="216"/>
      <c r="H8" s="216"/>
      <c r="I8" s="217"/>
      <c r="J8" s="36"/>
      <c r="K8" s="36"/>
      <c r="L8" s="36"/>
      <c r="M8" s="36"/>
      <c r="N8" s="36"/>
      <c r="O8" s="16"/>
    </row>
    <row r="9" spans="1:15" ht="21" customHeight="1" x14ac:dyDescent="0.25">
      <c r="A9" s="13"/>
      <c r="B9" s="14"/>
      <c r="C9" s="14"/>
      <c r="D9" s="14"/>
      <c r="E9" s="14"/>
      <c r="F9" s="14"/>
      <c r="G9" s="14"/>
      <c r="H9" s="14"/>
      <c r="I9" s="14"/>
      <c r="J9" s="36"/>
      <c r="K9" s="36"/>
      <c r="L9" s="36"/>
      <c r="M9" s="36"/>
      <c r="N9" s="36"/>
      <c r="O9" s="16"/>
    </row>
    <row r="10" spans="1:15" ht="45" x14ac:dyDescent="0.25">
      <c r="A10" s="13"/>
      <c r="B10" s="56">
        <v>1</v>
      </c>
      <c r="C10" s="115" t="s">
        <v>263</v>
      </c>
      <c r="D10" s="59"/>
      <c r="E10" s="77"/>
      <c r="F10" s="37"/>
      <c r="G10" s="14"/>
      <c r="H10" s="58" t="str">
        <f>IF(E10="Ie","Y tâl am yr ildio risg isel hwn yw:","")</f>
        <v/>
      </c>
      <c r="I10" s="65" t="str">
        <f>IF(E10="Ie",K16,"")</f>
        <v/>
      </c>
      <c r="J10" s="36"/>
      <c r="K10" s="36"/>
      <c r="L10" s="36"/>
      <c r="M10" s="36"/>
      <c r="N10" s="36"/>
      <c r="O10" s="16"/>
    </row>
    <row r="11" spans="1:15" x14ac:dyDescent="0.25">
      <c r="A11" s="13"/>
      <c r="B11" s="44"/>
      <c r="C11" s="43"/>
      <c r="D11" s="14"/>
      <c r="E11" s="14"/>
      <c r="F11" s="37"/>
      <c r="G11" s="14"/>
      <c r="H11" s="14"/>
      <c r="I11" s="60"/>
      <c r="J11" s="36"/>
      <c r="K11" s="36"/>
      <c r="L11" s="36"/>
      <c r="M11" s="36"/>
      <c r="N11" s="36"/>
      <c r="O11" s="16"/>
    </row>
    <row r="12" spans="1:15" ht="33.950000000000003" customHeight="1" x14ac:dyDescent="0.25">
      <c r="A12" s="13"/>
      <c r="B12" s="44"/>
      <c r="C12" s="33" t="str">
        <f>IF(E10="Yes","You do not need to answer any other questions","")</f>
        <v/>
      </c>
      <c r="D12" s="14"/>
      <c r="E12" s="14"/>
      <c r="F12" s="37"/>
      <c r="G12" s="14"/>
      <c r="H12" s="14"/>
      <c r="I12" s="14"/>
      <c r="J12" s="36"/>
      <c r="K12" s="36"/>
      <c r="L12" s="36"/>
      <c r="M12" s="36"/>
      <c r="N12" s="36"/>
      <c r="O12" s="16"/>
    </row>
    <row r="13" spans="1:15" ht="45" x14ac:dyDescent="0.25">
      <c r="A13" s="13"/>
      <c r="B13" s="56">
        <v>2</v>
      </c>
      <c r="C13" s="101" t="s">
        <v>272</v>
      </c>
      <c r="D13" s="59"/>
      <c r="E13" s="77"/>
      <c r="F13" s="37"/>
      <c r="G13" s="14"/>
      <c r="H13" s="49" t="s">
        <v>314</v>
      </c>
      <c r="I13" s="66">
        <f>K15</f>
        <v>1293</v>
      </c>
      <c r="J13" s="36"/>
      <c r="K13" s="36"/>
      <c r="L13" s="36"/>
      <c r="M13" s="36"/>
      <c r="N13" s="36"/>
      <c r="O13" s="16"/>
    </row>
    <row r="14" spans="1:15" ht="30" x14ac:dyDescent="0.25">
      <c r="A14" s="13"/>
      <c r="B14" s="67">
        <v>3</v>
      </c>
      <c r="C14" s="115" t="s">
        <v>273</v>
      </c>
      <c r="D14" s="59"/>
      <c r="E14" s="77"/>
      <c r="F14" s="37"/>
      <c r="G14" s="14"/>
      <c r="H14" s="43"/>
      <c r="I14" s="60"/>
      <c r="J14" s="36"/>
      <c r="K14" s="36"/>
      <c r="L14" s="36"/>
      <c r="M14" s="36"/>
      <c r="N14" s="36"/>
      <c r="O14" s="16"/>
    </row>
    <row r="15" spans="1:15" ht="33" customHeight="1" x14ac:dyDescent="0.25">
      <c r="A15" s="13"/>
      <c r="B15" s="44"/>
      <c r="C15" s="43"/>
      <c r="D15" s="14"/>
      <c r="E15" s="14"/>
      <c r="F15" s="37">
        <f>IF(E13="Ie",947,IF(E14="Ie",947,0))</f>
        <v>0</v>
      </c>
      <c r="G15" s="14"/>
      <c r="H15" s="14"/>
      <c r="I15" s="14"/>
      <c r="J15" s="116" t="s">
        <v>259</v>
      </c>
      <c r="K15" s="68">
        <v>1293</v>
      </c>
      <c r="L15" s="36"/>
      <c r="M15" s="36"/>
      <c r="N15" s="36"/>
      <c r="O15" s="16"/>
    </row>
    <row r="16" spans="1:15" ht="15.75" customHeight="1" x14ac:dyDescent="0.25">
      <c r="A16" s="13"/>
      <c r="B16" s="44"/>
      <c r="C16" s="14"/>
      <c r="D16" s="14"/>
      <c r="E16" s="14"/>
      <c r="F16" s="37"/>
      <c r="G16" s="14"/>
      <c r="H16" s="14"/>
      <c r="I16" s="14"/>
      <c r="J16" s="117" t="s">
        <v>258</v>
      </c>
      <c r="K16" s="68">
        <v>2858</v>
      </c>
      <c r="L16" s="36"/>
      <c r="M16" s="36"/>
      <c r="N16" s="36"/>
      <c r="O16" s="16"/>
    </row>
    <row r="17" spans="1:15" ht="30" x14ac:dyDescent="0.25">
      <c r="A17" s="13"/>
      <c r="B17" s="56">
        <v>4</v>
      </c>
      <c r="C17" s="115" t="s">
        <v>264</v>
      </c>
      <c r="D17" s="59"/>
      <c r="E17" s="77"/>
      <c r="F17" s="37"/>
      <c r="G17" s="14"/>
      <c r="H17" s="14"/>
      <c r="I17" s="14"/>
      <c r="J17" s="36"/>
      <c r="K17" s="57"/>
      <c r="L17" s="57"/>
      <c r="M17" s="57"/>
      <c r="N17" s="57"/>
      <c r="O17" s="16"/>
    </row>
    <row r="18" spans="1:15" x14ac:dyDescent="0.25">
      <c r="A18" s="13"/>
      <c r="B18" s="44"/>
      <c r="C18" s="43"/>
      <c r="D18" s="14"/>
      <c r="E18" s="32"/>
      <c r="F18" s="37"/>
      <c r="G18" s="14"/>
      <c r="H18" s="14"/>
      <c r="I18" s="14"/>
      <c r="J18" s="69"/>
      <c r="K18" s="36"/>
      <c r="L18" s="36"/>
      <c r="M18" s="36"/>
      <c r="N18" s="36"/>
      <c r="O18" s="16"/>
    </row>
    <row r="19" spans="1:15" x14ac:dyDescent="0.25">
      <c r="A19" s="13"/>
      <c r="B19" s="44"/>
      <c r="C19" s="105" t="s">
        <v>267</v>
      </c>
      <c r="D19" s="14"/>
      <c r="E19" s="32"/>
      <c r="F19" s="37"/>
      <c r="G19" s="14"/>
      <c r="H19" s="14"/>
      <c r="I19" s="14"/>
      <c r="J19" s="69"/>
      <c r="K19" s="118" t="s">
        <v>341</v>
      </c>
      <c r="L19" s="118" t="s">
        <v>342</v>
      </c>
      <c r="M19" s="118" t="s">
        <v>343</v>
      </c>
      <c r="N19" s="118" t="s">
        <v>344</v>
      </c>
      <c r="O19" s="16"/>
    </row>
    <row r="20" spans="1:15" ht="64.5" customHeight="1" x14ac:dyDescent="0.25">
      <c r="A20" s="13"/>
      <c r="B20" s="56">
        <v>5</v>
      </c>
      <c r="C20" s="119" t="s">
        <v>294</v>
      </c>
      <c r="D20" s="59"/>
      <c r="E20" s="77"/>
      <c r="F20" s="37" t="str">
        <f>IF(E20="Ie",1,"")</f>
        <v/>
      </c>
      <c r="G20" s="14"/>
      <c r="H20" s="14"/>
      <c r="I20" s="14"/>
      <c r="J20" s="117" t="s">
        <v>280</v>
      </c>
      <c r="K20" s="70">
        <v>7100</v>
      </c>
      <c r="L20" s="70">
        <v>9725</v>
      </c>
      <c r="M20" s="70">
        <v>19467</v>
      </c>
      <c r="N20" s="70">
        <v>25777</v>
      </c>
      <c r="O20" s="16"/>
    </row>
    <row r="21" spans="1:15" x14ac:dyDescent="0.25">
      <c r="A21" s="13"/>
      <c r="B21" s="44"/>
      <c r="C21" s="43"/>
      <c r="D21" s="14"/>
      <c r="E21" s="32"/>
      <c r="F21" s="37"/>
      <c r="G21" s="14"/>
      <c r="H21" s="14"/>
      <c r="I21" s="14"/>
      <c r="J21" s="117" t="s">
        <v>169</v>
      </c>
      <c r="K21" s="70">
        <v>6167</v>
      </c>
      <c r="L21" s="70">
        <v>8880</v>
      </c>
      <c r="M21" s="70">
        <v>15629</v>
      </c>
      <c r="N21" s="70">
        <v>21812</v>
      </c>
      <c r="O21" s="16"/>
    </row>
    <row r="22" spans="1:15" ht="45" x14ac:dyDescent="0.25">
      <c r="A22" s="13"/>
      <c r="B22" s="56">
        <v>6</v>
      </c>
      <c r="C22" s="115" t="s">
        <v>268</v>
      </c>
      <c r="D22" s="59"/>
      <c r="E22" s="77"/>
      <c r="F22" s="37" t="str">
        <f>IF(E22="Ie",1,"")</f>
        <v/>
      </c>
      <c r="G22" s="14"/>
      <c r="H22" s="14"/>
      <c r="I22" s="14"/>
      <c r="J22" s="36"/>
      <c r="K22" s="36"/>
      <c r="L22" s="36"/>
      <c r="M22" s="36"/>
      <c r="N22" s="36"/>
      <c r="O22" s="16"/>
    </row>
    <row r="23" spans="1:15" x14ac:dyDescent="0.25">
      <c r="A23" s="13"/>
      <c r="B23" s="44"/>
      <c r="C23" s="43"/>
      <c r="D23" s="14"/>
      <c r="E23" s="78"/>
      <c r="F23" s="37"/>
      <c r="G23" s="14"/>
      <c r="H23" s="14"/>
      <c r="I23" s="14"/>
      <c r="J23" s="36"/>
      <c r="K23" s="36"/>
      <c r="L23" s="36"/>
      <c r="M23" s="36"/>
      <c r="N23" s="36"/>
      <c r="O23" s="16"/>
    </row>
    <row r="24" spans="1:15" ht="60" x14ac:dyDescent="0.25">
      <c r="A24" s="13"/>
      <c r="B24" s="56">
        <v>7</v>
      </c>
      <c r="C24" s="115" t="s">
        <v>269</v>
      </c>
      <c r="D24" s="59"/>
      <c r="E24" s="77"/>
      <c r="F24" s="37" t="str">
        <f>IF(E24="Ie",1,"")</f>
        <v/>
      </c>
      <c r="G24" s="14"/>
      <c r="H24" s="33" t="str">
        <f>IF(E17="Full","The charge band for this full surrender application will be:",IF(E17="no","The charge band for this part surrender application will be:",""))</f>
        <v/>
      </c>
      <c r="I24" s="71" t="str">
        <f>IF(OR(I25=N21,I25=N20),"Band 4",IF(OR(I25=M21,I25=M20),"Band 3",IF(OR(I25=L21,I25=L20),"Band 2",IF(OR(I25=K21,I25=K20),"Band 1",""))))</f>
        <v/>
      </c>
      <c r="J24" s="36"/>
      <c r="K24" s="36"/>
      <c r="L24" s="36"/>
      <c r="M24" s="36"/>
      <c r="N24" s="36"/>
      <c r="O24" s="16"/>
    </row>
    <row r="25" spans="1:15" ht="21.75" customHeight="1" x14ac:dyDescent="0.25">
      <c r="A25" s="13"/>
      <c r="B25" s="44"/>
      <c r="C25" s="14"/>
      <c r="D25" s="14"/>
      <c r="E25" s="32"/>
      <c r="F25" s="37"/>
      <c r="G25" s="14"/>
      <c r="H25" s="120" t="s">
        <v>290</v>
      </c>
      <c r="I25" s="72" t="str">
        <f>IF(AND(E17="Llawn",F29&lt;1),K21,IF(AND(E17="Rhan",F29&lt;1),K20,IF(AND(E17="Llawn",F29&gt;0),M21,IF(AND(E17="Rhan",F29&gt;0),M20,""))))</f>
        <v/>
      </c>
      <c r="J25" s="36"/>
      <c r="K25" s="36"/>
      <c r="L25" s="36"/>
      <c r="M25" s="36"/>
      <c r="N25" s="36"/>
      <c r="O25" s="16"/>
    </row>
    <row r="26" spans="1:15" ht="60" x14ac:dyDescent="0.25">
      <c r="A26" s="13"/>
      <c r="B26" s="56">
        <v>8</v>
      </c>
      <c r="C26" s="115" t="s">
        <v>270</v>
      </c>
      <c r="D26" s="73"/>
      <c r="E26" s="77"/>
      <c r="F26" s="37" t="str">
        <f>IF(E26="Ie",1,"")</f>
        <v/>
      </c>
      <c r="G26" s="14"/>
      <c r="H26" s="121" t="s">
        <v>291</v>
      </c>
      <c r="I26" s="74">
        <f>F15</f>
        <v>0</v>
      </c>
      <c r="J26" s="36"/>
      <c r="K26" s="36"/>
      <c r="L26" s="36"/>
      <c r="M26" s="36"/>
      <c r="N26" s="36"/>
      <c r="O26" s="16"/>
    </row>
    <row r="27" spans="1:15" x14ac:dyDescent="0.25">
      <c r="A27" s="13"/>
      <c r="B27" s="44"/>
      <c r="C27" s="14"/>
      <c r="D27" s="14"/>
      <c r="E27" s="32"/>
      <c r="F27" s="37"/>
      <c r="G27" s="14"/>
      <c r="H27" s="14"/>
      <c r="I27" s="14"/>
      <c r="J27" s="36"/>
      <c r="K27" s="36"/>
      <c r="L27" s="36"/>
      <c r="M27" s="36"/>
      <c r="N27" s="70"/>
      <c r="O27" s="16"/>
    </row>
    <row r="28" spans="1:15" ht="45" x14ac:dyDescent="0.25">
      <c r="A28" s="13"/>
      <c r="B28" s="56">
        <v>9</v>
      </c>
      <c r="C28" s="115" t="s">
        <v>271</v>
      </c>
      <c r="D28" s="59"/>
      <c r="E28" s="77"/>
      <c r="F28" s="37" t="str">
        <f>IF(E28="Ie",1,"")</f>
        <v/>
      </c>
      <c r="G28" s="14"/>
      <c r="H28" s="43" t="str">
        <f>IF(E17="Llawn","Cyfanswm y tâl am y cais ildio llawn hwn fydd:",IF(E17="Rhan","Cyfanswm y tâl am y cais ildio rhannol hwn fydd:",""))</f>
        <v/>
      </c>
      <c r="I28" s="75" t="str">
        <f>IF(I25&lt;&gt;"",I25+F15,"")</f>
        <v/>
      </c>
      <c r="J28" s="36"/>
      <c r="K28" s="36"/>
      <c r="L28" s="36"/>
      <c r="M28" s="36"/>
      <c r="N28" s="70"/>
      <c r="O28" s="16"/>
    </row>
    <row r="29" spans="1:15" ht="30" customHeight="1" x14ac:dyDescent="0.25">
      <c r="A29" s="13"/>
      <c r="B29" s="44"/>
      <c r="C29" s="14"/>
      <c r="D29" s="14"/>
      <c r="E29" s="14"/>
      <c r="F29" s="76">
        <f>SUM(F20,F22,F24,F26,F28)</f>
        <v>0</v>
      </c>
      <c r="G29" s="14"/>
      <c r="H29" s="14"/>
      <c r="I29" s="14"/>
      <c r="J29" s="36"/>
      <c r="K29" s="36"/>
      <c r="L29" s="36"/>
      <c r="M29" s="36"/>
      <c r="N29" s="36"/>
      <c r="O29" s="16"/>
    </row>
    <row r="30" spans="1:15" x14ac:dyDescent="0.25">
      <c r="A30" s="13"/>
      <c r="B30" s="14"/>
      <c r="C30" s="43"/>
      <c r="D30" s="14"/>
      <c r="E30" s="14"/>
      <c r="F30" s="37"/>
      <c r="G30" s="14"/>
      <c r="H30" s="14"/>
      <c r="I30" s="14"/>
      <c r="J30" s="36"/>
      <c r="K30" s="36"/>
      <c r="L30" s="36"/>
      <c r="M30" s="36"/>
      <c r="N30" s="36"/>
      <c r="O30" s="16"/>
    </row>
    <row r="31" spans="1:15" x14ac:dyDescent="0.25">
      <c r="A31" s="13"/>
      <c r="B31" s="14"/>
      <c r="C31" s="14"/>
      <c r="D31" s="14"/>
      <c r="E31" s="14"/>
      <c r="F31" s="37"/>
      <c r="G31" s="14"/>
      <c r="H31" s="14"/>
      <c r="I31" s="14"/>
      <c r="J31" s="36"/>
      <c r="K31" s="36"/>
      <c r="L31" s="36"/>
      <c r="M31" s="36"/>
      <c r="N31" s="36"/>
      <c r="O31" s="16"/>
    </row>
    <row r="32" spans="1:15" ht="15.75" thickBot="1" x14ac:dyDescent="0.3">
      <c r="A32" s="20"/>
      <c r="B32" s="21"/>
      <c r="C32" s="21"/>
      <c r="D32" s="21"/>
      <c r="E32" s="21"/>
      <c r="F32" s="38"/>
      <c r="G32" s="21"/>
      <c r="H32" s="21"/>
      <c r="I32" s="21"/>
      <c r="J32" s="40"/>
      <c r="K32" s="40"/>
      <c r="L32" s="40"/>
      <c r="M32" s="40"/>
      <c r="N32" s="40"/>
      <c r="O32" s="23"/>
    </row>
    <row r="33" spans="1:15" x14ac:dyDescent="0.25">
      <c r="A33" s="14"/>
      <c r="B33" s="14"/>
      <c r="C33" s="14"/>
      <c r="D33" s="14"/>
      <c r="E33" s="14"/>
      <c r="F33" s="37"/>
      <c r="G33" s="14"/>
      <c r="H33" s="14"/>
      <c r="I33" s="14"/>
      <c r="J33" s="36"/>
      <c r="K33" s="36"/>
      <c r="L33" s="36"/>
      <c r="M33" s="36"/>
      <c r="N33" s="36"/>
      <c r="O33" s="14"/>
    </row>
    <row r="34" spans="1:15" x14ac:dyDescent="0.25">
      <c r="A34" s="14"/>
      <c r="B34" s="14"/>
      <c r="C34" s="14"/>
      <c r="D34" s="14"/>
      <c r="E34" s="14"/>
      <c r="F34" s="37"/>
      <c r="G34" s="14"/>
      <c r="H34" s="14"/>
      <c r="I34" s="14"/>
      <c r="J34" s="36"/>
      <c r="K34" s="36"/>
      <c r="L34" s="36"/>
      <c r="M34" s="36"/>
      <c r="N34" s="36"/>
      <c r="O34" s="14"/>
    </row>
    <row r="35" spans="1:15" x14ac:dyDescent="0.25">
      <c r="A35" s="14"/>
      <c r="B35" s="14"/>
      <c r="C35" s="43"/>
      <c r="D35" s="14"/>
      <c r="E35" s="14"/>
      <c r="F35" s="37"/>
      <c r="G35" s="14"/>
      <c r="H35" s="14"/>
      <c r="I35" s="14"/>
      <c r="J35" s="36"/>
      <c r="K35" s="36"/>
      <c r="L35" s="36"/>
      <c r="M35" s="36"/>
      <c r="N35" s="36"/>
      <c r="O35" s="14"/>
    </row>
    <row r="36" spans="1:15" x14ac:dyDescent="0.25">
      <c r="A36" s="14"/>
      <c r="B36" s="14"/>
      <c r="C36" s="14"/>
      <c r="D36" s="14"/>
      <c r="E36" s="14"/>
      <c r="F36" s="37"/>
      <c r="G36" s="14"/>
      <c r="H36" s="14"/>
      <c r="I36" s="14"/>
      <c r="J36" s="36"/>
      <c r="K36" s="36"/>
      <c r="L36" s="36"/>
      <c r="M36" s="36"/>
      <c r="N36" s="36"/>
      <c r="O36" s="14"/>
    </row>
    <row r="37" spans="1:15" x14ac:dyDescent="0.25">
      <c r="A37" s="14"/>
      <c r="B37" s="14"/>
      <c r="C37" s="14"/>
      <c r="D37" s="14"/>
      <c r="E37" s="14"/>
      <c r="F37" s="37"/>
      <c r="G37" s="14"/>
      <c r="H37" s="14"/>
      <c r="I37" s="14"/>
      <c r="J37" s="36"/>
      <c r="K37" s="36"/>
      <c r="L37" s="36"/>
      <c r="M37" s="36"/>
      <c r="N37" s="36"/>
      <c r="O37" s="14"/>
    </row>
    <row r="38" spans="1:15" x14ac:dyDescent="0.25">
      <c r="A38" s="14"/>
      <c r="B38" s="14"/>
      <c r="C38" s="14"/>
      <c r="D38" s="14"/>
      <c r="E38" s="14"/>
      <c r="F38" s="37"/>
      <c r="G38" s="14"/>
      <c r="H38" s="14"/>
      <c r="I38" s="14"/>
      <c r="J38" s="36"/>
      <c r="K38" s="36"/>
      <c r="L38" s="36"/>
      <c r="M38" s="36"/>
      <c r="N38" s="36"/>
      <c r="O38" s="14"/>
    </row>
    <row r="39" spans="1:15" x14ac:dyDescent="0.25">
      <c r="A39" s="14"/>
      <c r="B39" s="14"/>
      <c r="C39" s="14"/>
      <c r="D39" s="14"/>
      <c r="E39" s="14"/>
      <c r="F39" s="37"/>
      <c r="G39" s="14"/>
      <c r="H39" s="14"/>
      <c r="I39" s="14"/>
      <c r="J39" s="36"/>
      <c r="K39" s="36"/>
      <c r="L39" s="36"/>
      <c r="M39" s="36"/>
      <c r="N39" s="36"/>
      <c r="O39" s="14"/>
    </row>
    <row r="40" spans="1:15" x14ac:dyDescent="0.25">
      <c r="A40" s="14"/>
      <c r="B40" s="14"/>
      <c r="C40" s="14"/>
      <c r="D40" s="14"/>
      <c r="E40" s="14"/>
      <c r="F40" s="37"/>
      <c r="G40" s="14"/>
      <c r="H40" s="14"/>
      <c r="I40" s="14"/>
      <c r="J40" s="36"/>
      <c r="K40" s="36"/>
      <c r="L40" s="36"/>
      <c r="M40" s="36"/>
      <c r="N40" s="36"/>
      <c r="O40" s="14"/>
    </row>
    <row r="41" spans="1:15" x14ac:dyDescent="0.25">
      <c r="A41" s="14"/>
      <c r="B41" s="14"/>
      <c r="C41" s="14"/>
      <c r="D41" s="14"/>
      <c r="E41" s="14"/>
      <c r="F41" s="37"/>
      <c r="G41" s="14"/>
      <c r="H41" s="14"/>
      <c r="I41" s="14"/>
      <c r="J41" s="36"/>
      <c r="K41" s="36"/>
      <c r="L41" s="36"/>
      <c r="M41" s="36"/>
      <c r="N41" s="36"/>
      <c r="O41" s="14"/>
    </row>
  </sheetData>
  <sheetProtection algorithmName="SHA-512" hashValue="KBMpGFLT4mXZGakr/UL4PUAVfKsz6rS9OVsM/9riQYdY43ob5JuIxtN2tc/rue/HAzWXPzGI9BMu8W+HA1QiLA==" saltValue="QyFKlNo4ZByucFUJUrny3A==" spinCount="100000" sheet="1" objects="1" scenarios="1"/>
  <mergeCells count="4">
    <mergeCell ref="B3:I3"/>
    <mergeCell ref="C8:I8"/>
    <mergeCell ref="E5:G5"/>
    <mergeCell ref="E6:G6"/>
  </mergeCells>
  <conditionalFormatting sqref="C12:C15">
    <cfRule type="containsText" dxfId="15" priority="12" operator="containsText" text="questions">
      <formula>NOT(ISERROR(SEARCH("questions",C12)))</formula>
    </cfRule>
    <cfRule type="containsText" dxfId="14" priority="13" operator="containsText" text="&quot;&quot;questions&quot;&quot;">
      <formula>NOT(ISERROR(SEARCH("""""questions""""",C12)))</formula>
    </cfRule>
    <cfRule type="containsText" dxfId="13" priority="14" operator="containsText" text="&quot;&quot;questions&quot;&quot;">
      <formula>NOT(ISERROR(SEARCH("""""questions""""",C12)))</formula>
    </cfRule>
  </conditionalFormatting>
  <conditionalFormatting sqref="E10:E28">
    <cfRule type="containsText" dxfId="12" priority="4" operator="containsText" text="Yes">
      <formula>NOT(ISERROR(SEARCH("Yes",E10)))</formula>
    </cfRule>
    <cfRule type="containsText" dxfId="11" priority="5" operator="containsText" text="No">
      <formula>NOT(ISERROR(SEARCH("No",E10)))</formula>
    </cfRule>
  </conditionalFormatting>
  <conditionalFormatting sqref="E17">
    <cfRule type="containsText" dxfId="10" priority="2" operator="containsText" text="Part">
      <formula>NOT(ISERROR(SEARCH("Part",E17)))</formula>
    </cfRule>
    <cfRule type="containsText" dxfId="9" priority="3" operator="containsText" text="Full">
      <formula>NOT(ISERROR(SEARCH("Full",E17)))</formula>
    </cfRule>
  </conditionalFormatting>
  <conditionalFormatting sqref="H10">
    <cfRule type="containsText" dxfId="8" priority="11" operator="containsText" text="The charge for this low risk surrender is:">
      <formula>NOT(ISERROR(SEARCH("The charge for this low risk surrender is:",H10)))</formula>
    </cfRule>
  </conditionalFormatting>
  <conditionalFormatting sqref="H24">
    <cfRule type="containsText" dxfId="7" priority="10" operator="containsText" text="charge band">
      <formula>NOT(ISERROR(SEARCH("charge band",H24)))</formula>
    </cfRule>
  </conditionalFormatting>
  <conditionalFormatting sqref="H28">
    <cfRule type="containsText" dxfId="6" priority="1" operator="containsText" text="cais">
      <formula>NOT(ISERROR(SEARCH("cais",H28)))</formula>
    </cfRule>
    <cfRule type="containsText" dxfId="5" priority="7" operator="containsText" text="charge">
      <formula>NOT(ISERROR(SEARCH("charge",H28)))</formula>
    </cfRule>
    <cfRule type="containsText" dxfId="4" priority="8" operator="containsText" text="charge band">
      <formula>NOT(ISERROR(SEARCH("charge band",H28)))</formula>
    </cfRule>
  </conditionalFormatting>
  <conditionalFormatting sqref="I10">
    <cfRule type="cellIs" dxfId="3" priority="55" operator="equal">
      <formula>$K$16</formula>
    </cfRule>
    <cfRule type="cellIs" dxfId="2" priority="56" operator="equal">
      <formula>$K$16</formula>
    </cfRule>
    <cfRule type="cellIs" dxfId="1" priority="57" operator="equal">
      <formula>$K$16</formula>
    </cfRule>
  </conditionalFormatting>
  <conditionalFormatting sqref="I24">
    <cfRule type="containsText" dxfId="0" priority="9" operator="containsText" text="Band">
      <formula>NOT(ISERROR(SEARCH("Band",I24)))</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0000000}">
          <x14:formula1>
            <xm:f>Picklists!$AD$2:$AD$3</xm:f>
          </x14:formula1>
          <xm:sqref>E17</xm:sqref>
        </x14:dataValidation>
        <x14:dataValidation type="list" allowBlank="1" showInputMessage="1" showErrorMessage="1" xr:uid="{00000000-0002-0000-0F00-000001000000}">
          <x14:formula1>
            <xm:f>Picklists!$B$3:$B$4</xm:f>
          </x14:formula1>
          <xm:sqref>E10 E13:E14 E20 E22 E24 E26 E15 E28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1E0CC-0749-44ED-970E-2AD5308EED85}">
  <sheetPr>
    <tabColor theme="1"/>
  </sheetPr>
  <dimension ref="A1:AW135"/>
  <sheetViews>
    <sheetView topLeftCell="E1" zoomScale="110" zoomScaleNormal="110" workbookViewId="0">
      <selection activeCell="R3" sqref="R3"/>
    </sheetView>
  </sheetViews>
  <sheetFormatPr defaultRowHeight="15" x14ac:dyDescent="0.25"/>
  <cols>
    <col min="1" max="2" width="9.140625" customWidth="1"/>
    <col min="3" max="3" width="18.7109375" customWidth="1"/>
    <col min="4" max="4" width="26.5703125" customWidth="1"/>
    <col min="5" max="5" width="9.140625" customWidth="1"/>
    <col min="6" max="6" width="10.140625" customWidth="1"/>
    <col min="7" max="7" width="9.140625" customWidth="1"/>
    <col min="8" max="8" width="10" customWidth="1"/>
    <col min="9" max="13" width="9.140625" customWidth="1"/>
    <col min="14" max="14" width="14.85546875" customWidth="1"/>
    <col min="15" max="16" width="18.5703125" customWidth="1"/>
    <col min="17" max="21" width="9.140625" customWidth="1"/>
    <col min="22" max="22" width="21.5703125" customWidth="1"/>
    <col min="23" max="49" width="9.140625" customWidth="1"/>
  </cols>
  <sheetData>
    <row r="1" spans="1:49" ht="105" x14ac:dyDescent="0.25">
      <c r="A1" s="2"/>
      <c r="B1" s="122" t="s">
        <v>337</v>
      </c>
      <c r="C1" s="2"/>
      <c r="D1" s="122" t="s">
        <v>10</v>
      </c>
      <c r="E1" s="2"/>
      <c r="F1" s="2"/>
      <c r="G1" s="2"/>
      <c r="H1" s="89" t="s">
        <v>9</v>
      </c>
      <c r="I1" s="123" t="s">
        <v>262</v>
      </c>
      <c r="J1" s="10"/>
      <c r="K1" s="10"/>
      <c r="L1" s="122" t="s">
        <v>183</v>
      </c>
      <c r="M1" s="2"/>
      <c r="N1" s="122" t="s">
        <v>183</v>
      </c>
      <c r="O1" s="2"/>
      <c r="P1" s="2"/>
      <c r="Q1" s="2"/>
      <c r="R1" s="2"/>
      <c r="S1" s="2"/>
      <c r="T1" s="122" t="s">
        <v>183</v>
      </c>
      <c r="U1" s="2"/>
      <c r="V1" s="122" t="s">
        <v>183</v>
      </c>
      <c r="W1" s="2"/>
      <c r="X1" s="2"/>
      <c r="Y1" s="2"/>
      <c r="Z1" s="2"/>
      <c r="AA1" s="122" t="s">
        <v>256</v>
      </c>
      <c r="AB1" s="2"/>
      <c r="AC1" s="2"/>
      <c r="AD1" s="122" t="s">
        <v>287</v>
      </c>
      <c r="AE1" s="2"/>
      <c r="AF1" s="2"/>
      <c r="AG1" s="2"/>
      <c r="AH1" s="122" t="s">
        <v>196</v>
      </c>
      <c r="AI1" s="122" t="s">
        <v>296</v>
      </c>
      <c r="AJ1" s="124" t="s">
        <v>253</v>
      </c>
      <c r="AK1" s="124" t="s">
        <v>255</v>
      </c>
      <c r="AL1" s="2"/>
    </row>
    <row r="2" spans="1:49" ht="50.25" customHeight="1" x14ac:dyDescent="0.25">
      <c r="B2" s="125" t="s">
        <v>0</v>
      </c>
      <c r="C2" s="125" t="s">
        <v>224</v>
      </c>
      <c r="D2" s="126" t="s">
        <v>324</v>
      </c>
      <c r="E2" s="126" t="s">
        <v>214</v>
      </c>
      <c r="F2" s="125" t="s">
        <v>213</v>
      </c>
      <c r="G2" s="125" t="s">
        <v>316</v>
      </c>
      <c r="H2" s="125" t="s">
        <v>184</v>
      </c>
      <c r="I2" s="125" t="s">
        <v>182</v>
      </c>
      <c r="J2" s="5"/>
      <c r="K2" s="8"/>
      <c r="L2" s="5"/>
      <c r="M2" s="5"/>
      <c r="N2" s="125" t="s">
        <v>15</v>
      </c>
      <c r="O2" s="5"/>
      <c r="P2" s="5"/>
      <c r="Q2" s="5"/>
      <c r="R2" s="5"/>
      <c r="S2" s="5"/>
      <c r="T2" s="5"/>
      <c r="U2" s="5"/>
      <c r="V2" s="125" t="s">
        <v>32</v>
      </c>
      <c r="W2" s="5"/>
      <c r="X2" s="5"/>
      <c r="Y2" s="5"/>
      <c r="Z2" s="5"/>
      <c r="AA2" s="125" t="s">
        <v>34</v>
      </c>
      <c r="AB2" s="5"/>
      <c r="AC2" s="125" t="s">
        <v>34</v>
      </c>
      <c r="AD2" s="125" t="s">
        <v>288</v>
      </c>
      <c r="AE2" s="5"/>
      <c r="AF2" s="125" t="s">
        <v>34</v>
      </c>
      <c r="AG2" s="125" t="s">
        <v>226</v>
      </c>
      <c r="AH2" s="125" t="s">
        <v>34</v>
      </c>
      <c r="AI2" s="125" t="s">
        <v>229</v>
      </c>
      <c r="AJ2" s="5">
        <v>0</v>
      </c>
      <c r="AK2" s="125" t="s">
        <v>299</v>
      </c>
      <c r="AL2" s="5"/>
      <c r="AM2" s="5"/>
      <c r="AN2" s="5"/>
      <c r="AO2" s="5"/>
      <c r="AP2" s="5"/>
      <c r="AQ2" s="5"/>
      <c r="AR2" s="5"/>
      <c r="AS2" s="5"/>
      <c r="AT2" s="5"/>
      <c r="AU2" s="5"/>
      <c r="AV2" s="5"/>
      <c r="AW2" s="5"/>
    </row>
    <row r="3" spans="1:49" ht="75" x14ac:dyDescent="0.25">
      <c r="B3" s="127" t="s">
        <v>34</v>
      </c>
      <c r="C3" s="128" t="s">
        <v>252</v>
      </c>
      <c r="D3" s="129" t="s">
        <v>251</v>
      </c>
      <c r="E3" s="130" t="s">
        <v>1</v>
      </c>
      <c r="F3">
        <v>50</v>
      </c>
      <c r="G3" s="127" t="s">
        <v>326</v>
      </c>
      <c r="H3" s="127" t="s">
        <v>180</v>
      </c>
      <c r="I3" s="127" t="s">
        <v>226</v>
      </c>
      <c r="K3" s="3"/>
      <c r="L3" s="131" t="s">
        <v>13</v>
      </c>
      <c r="N3" s="127" t="s">
        <v>357</v>
      </c>
      <c r="O3" s="127" t="s">
        <v>356</v>
      </c>
      <c r="P3" s="127" t="s">
        <v>358</v>
      </c>
      <c r="Q3" s="127" t="s">
        <v>274</v>
      </c>
      <c r="R3" s="127" t="s">
        <v>171</v>
      </c>
      <c r="S3" s="127" t="s">
        <v>359</v>
      </c>
      <c r="T3" s="127" t="s">
        <v>360</v>
      </c>
      <c r="V3" s="127" t="s">
        <v>324</v>
      </c>
      <c r="W3" s="127" t="s">
        <v>12</v>
      </c>
      <c r="Y3" s="127" t="s">
        <v>33</v>
      </c>
      <c r="AA3" s="127" t="s">
        <v>226</v>
      </c>
      <c r="AC3" s="127" t="s">
        <v>226</v>
      </c>
      <c r="AD3" s="127" t="s">
        <v>289</v>
      </c>
      <c r="AF3" s="127" t="s">
        <v>226</v>
      </c>
      <c r="AG3" s="127" t="s">
        <v>11</v>
      </c>
      <c r="AH3" s="127" t="s">
        <v>226</v>
      </c>
      <c r="AI3" s="127" t="s">
        <v>230</v>
      </c>
      <c r="AJ3">
        <v>1</v>
      </c>
      <c r="AK3" s="127" t="s">
        <v>300</v>
      </c>
    </row>
    <row r="4" spans="1:49" x14ac:dyDescent="0.25">
      <c r="B4" s="127" t="s">
        <v>226</v>
      </c>
      <c r="D4" s="129" t="s">
        <v>35</v>
      </c>
      <c r="E4" s="130" t="s">
        <v>14</v>
      </c>
      <c r="F4">
        <v>1000</v>
      </c>
      <c r="G4" s="127" t="s">
        <v>170</v>
      </c>
      <c r="H4" s="127" t="s">
        <v>323</v>
      </c>
      <c r="I4" s="127" t="s">
        <v>226</v>
      </c>
      <c r="K4" s="3"/>
      <c r="N4" s="127" t="s">
        <v>16</v>
      </c>
      <c r="O4" s="127" t="s">
        <v>20</v>
      </c>
      <c r="P4" s="127" t="s">
        <v>172</v>
      </c>
      <c r="Q4" s="127" t="s">
        <v>265</v>
      </c>
      <c r="R4" s="127" t="s">
        <v>207</v>
      </c>
      <c r="S4" s="127" t="s">
        <v>206</v>
      </c>
      <c r="T4" s="127" t="s">
        <v>205</v>
      </c>
      <c r="V4" s="127" t="s">
        <v>92</v>
      </c>
      <c r="Y4">
        <v>1</v>
      </c>
      <c r="AE4">
        <v>0</v>
      </c>
      <c r="AF4" s="127" t="s">
        <v>34</v>
      </c>
      <c r="AH4" s="127" t="s">
        <v>11</v>
      </c>
      <c r="AI4" s="127" t="s">
        <v>227</v>
      </c>
      <c r="AJ4">
        <v>2</v>
      </c>
      <c r="AK4" s="127" t="s">
        <v>11</v>
      </c>
    </row>
    <row r="5" spans="1:49" x14ac:dyDescent="0.25">
      <c r="D5" s="129" t="s">
        <v>232</v>
      </c>
      <c r="E5" s="130" t="s">
        <v>339</v>
      </c>
      <c r="H5" s="127" t="s">
        <v>179</v>
      </c>
      <c r="I5" s="127" t="s">
        <v>226</v>
      </c>
      <c r="K5" s="3"/>
      <c r="N5" s="127" t="s">
        <v>25</v>
      </c>
      <c r="O5" s="127" t="s">
        <v>21</v>
      </c>
      <c r="P5" s="127" t="s">
        <v>173</v>
      </c>
      <c r="R5" s="127" t="s">
        <v>208</v>
      </c>
      <c r="Y5">
        <v>2</v>
      </c>
      <c r="AE5">
        <v>1</v>
      </c>
      <c r="AI5" s="127" t="s">
        <v>228</v>
      </c>
      <c r="AJ5" s="127" t="s">
        <v>340</v>
      </c>
    </row>
    <row r="6" spans="1:49" x14ac:dyDescent="0.25">
      <c r="D6" s="129" t="s">
        <v>231</v>
      </c>
      <c r="E6" s="130" t="s">
        <v>339</v>
      </c>
      <c r="F6">
        <v>20</v>
      </c>
      <c r="G6" s="127" t="s">
        <v>326</v>
      </c>
      <c r="I6" s="127" t="s">
        <v>226</v>
      </c>
      <c r="K6" s="3"/>
      <c r="N6" s="127" t="s">
        <v>26</v>
      </c>
      <c r="O6" s="127" t="s">
        <v>22</v>
      </c>
      <c r="P6" s="127" t="s">
        <v>174</v>
      </c>
      <c r="R6" s="127" t="s">
        <v>209</v>
      </c>
      <c r="Y6">
        <v>3</v>
      </c>
      <c r="AE6">
        <v>2</v>
      </c>
    </row>
    <row r="7" spans="1:49" x14ac:dyDescent="0.25">
      <c r="D7" s="129" t="s">
        <v>36</v>
      </c>
      <c r="E7" s="130" t="s">
        <v>1</v>
      </c>
      <c r="H7" s="127" t="s">
        <v>323</v>
      </c>
      <c r="I7" s="127" t="s">
        <v>226</v>
      </c>
      <c r="K7" s="3"/>
      <c r="N7" s="127" t="s">
        <v>27</v>
      </c>
      <c r="O7" s="127" t="s">
        <v>23</v>
      </c>
      <c r="P7" s="127" t="s">
        <v>176</v>
      </c>
      <c r="Y7">
        <v>4</v>
      </c>
      <c r="AE7">
        <v>3</v>
      </c>
    </row>
    <row r="8" spans="1:49" x14ac:dyDescent="0.25">
      <c r="D8" s="132" t="s">
        <v>37</v>
      </c>
      <c r="E8" s="130" t="s">
        <v>1</v>
      </c>
      <c r="H8" s="127" t="s">
        <v>323</v>
      </c>
      <c r="I8" s="127" t="s">
        <v>226</v>
      </c>
      <c r="K8" s="3"/>
      <c r="N8" s="127" t="s">
        <v>28</v>
      </c>
      <c r="O8" s="127" t="s">
        <v>17</v>
      </c>
      <c r="P8" s="127" t="s">
        <v>177</v>
      </c>
      <c r="Y8">
        <v>5</v>
      </c>
      <c r="AE8">
        <v>4</v>
      </c>
    </row>
    <row r="9" spans="1:49" x14ac:dyDescent="0.25">
      <c r="D9" s="132" t="s">
        <v>38</v>
      </c>
      <c r="E9" s="130" t="s">
        <v>1</v>
      </c>
      <c r="H9" s="127" t="s">
        <v>323</v>
      </c>
      <c r="I9" s="127" t="s">
        <v>226</v>
      </c>
      <c r="K9" s="3"/>
      <c r="N9" s="127" t="s">
        <v>93</v>
      </c>
      <c r="O9" s="127" t="s">
        <v>18</v>
      </c>
      <c r="P9" s="127" t="s">
        <v>175</v>
      </c>
      <c r="Y9">
        <v>6</v>
      </c>
      <c r="AE9">
        <v>5</v>
      </c>
    </row>
    <row r="10" spans="1:49" x14ac:dyDescent="0.25">
      <c r="D10" s="132" t="s">
        <v>39</v>
      </c>
      <c r="E10" s="130" t="s">
        <v>339</v>
      </c>
      <c r="I10" s="127" t="s">
        <v>226</v>
      </c>
      <c r="K10" s="3"/>
      <c r="N10" s="127" t="s">
        <v>99</v>
      </c>
      <c r="O10" s="127" t="s">
        <v>19</v>
      </c>
      <c r="AE10" s="127" t="s">
        <v>178</v>
      </c>
    </row>
    <row r="11" spans="1:49" ht="15.75" thickBot="1" x14ac:dyDescent="0.3">
      <c r="D11" s="133" t="s">
        <v>40</v>
      </c>
      <c r="E11" s="134" t="s">
        <v>339</v>
      </c>
      <c r="I11" s="127" t="s">
        <v>226</v>
      </c>
      <c r="K11" s="3"/>
      <c r="N11" s="127" t="s">
        <v>100</v>
      </c>
      <c r="O11" s="127" t="s">
        <v>24</v>
      </c>
    </row>
    <row r="12" spans="1:49" x14ac:dyDescent="0.25">
      <c r="D12" s="135" t="s">
        <v>3</v>
      </c>
      <c r="E12" s="136" t="s">
        <v>1</v>
      </c>
      <c r="H12" s="127" t="s">
        <v>179</v>
      </c>
      <c r="I12" s="127" t="s">
        <v>226</v>
      </c>
      <c r="K12" s="3"/>
      <c r="N12" s="127" t="s">
        <v>109</v>
      </c>
      <c r="O12" s="127" t="s">
        <v>29</v>
      </c>
    </row>
    <row r="13" spans="1:49" x14ac:dyDescent="0.25">
      <c r="D13" s="129" t="s">
        <v>168</v>
      </c>
      <c r="E13" s="130" t="s">
        <v>339</v>
      </c>
      <c r="H13" s="127" t="s">
        <v>179</v>
      </c>
      <c r="I13" s="127" t="s">
        <v>226</v>
      </c>
      <c r="K13" s="3"/>
      <c r="N13" s="127" t="s">
        <v>108</v>
      </c>
      <c r="O13" s="127" t="s">
        <v>30</v>
      </c>
    </row>
    <row r="14" spans="1:49" x14ac:dyDescent="0.25">
      <c r="D14" s="129" t="s">
        <v>4</v>
      </c>
      <c r="E14" s="130" t="s">
        <v>1</v>
      </c>
      <c r="F14">
        <v>20</v>
      </c>
      <c r="G14" s="127" t="s">
        <v>329</v>
      </c>
      <c r="H14" s="127" t="s">
        <v>187</v>
      </c>
      <c r="I14" s="127" t="s">
        <v>226</v>
      </c>
      <c r="K14" s="3"/>
      <c r="N14" s="127" t="s">
        <v>113</v>
      </c>
      <c r="O14" s="127" t="s">
        <v>31</v>
      </c>
    </row>
    <row r="15" spans="1:49" ht="15.75" thickBot="1" x14ac:dyDescent="0.3">
      <c r="D15" s="133" t="s">
        <v>5</v>
      </c>
      <c r="E15" s="134" t="s">
        <v>14</v>
      </c>
      <c r="F15" s="6">
        <v>500000</v>
      </c>
      <c r="G15" s="127" t="s">
        <v>170</v>
      </c>
      <c r="H15" s="127" t="s">
        <v>179</v>
      </c>
      <c r="I15" s="127" t="s">
        <v>226</v>
      </c>
      <c r="K15" s="3"/>
      <c r="N15" s="127" t="s">
        <v>129</v>
      </c>
      <c r="O15" s="127" t="s">
        <v>94</v>
      </c>
    </row>
    <row r="16" spans="1:49" x14ac:dyDescent="0.25">
      <c r="D16" s="135" t="s">
        <v>41</v>
      </c>
      <c r="E16" s="136" t="s">
        <v>1</v>
      </c>
      <c r="H16" s="127" t="s">
        <v>186</v>
      </c>
      <c r="I16" s="127" t="s">
        <v>226</v>
      </c>
      <c r="K16" s="3"/>
      <c r="N16" s="127" t="s">
        <v>130</v>
      </c>
      <c r="O16" s="127" t="s">
        <v>95</v>
      </c>
    </row>
    <row r="17" spans="4:15" x14ac:dyDescent="0.25">
      <c r="D17" s="137" t="s">
        <v>211</v>
      </c>
      <c r="E17" s="130" t="s">
        <v>2</v>
      </c>
      <c r="F17">
        <v>4</v>
      </c>
      <c r="G17" s="127" t="s">
        <v>327</v>
      </c>
      <c r="H17" s="127" t="s">
        <v>186</v>
      </c>
      <c r="I17" s="127" t="s">
        <v>226</v>
      </c>
      <c r="K17" s="3"/>
      <c r="N17" s="127" t="s">
        <v>136</v>
      </c>
      <c r="O17" s="127" t="s">
        <v>96</v>
      </c>
    </row>
    <row r="18" spans="4:15" x14ac:dyDescent="0.25">
      <c r="D18" s="129" t="s">
        <v>212</v>
      </c>
      <c r="E18" s="130" t="s">
        <v>2</v>
      </c>
      <c r="F18">
        <v>20</v>
      </c>
      <c r="G18" s="127" t="s">
        <v>327</v>
      </c>
      <c r="H18" s="127" t="s">
        <v>186</v>
      </c>
      <c r="I18" s="127" t="s">
        <v>226</v>
      </c>
      <c r="K18" s="3"/>
      <c r="N18" s="127" t="s">
        <v>137</v>
      </c>
      <c r="O18" s="127" t="s">
        <v>97</v>
      </c>
    </row>
    <row r="19" spans="4:15" ht="15.75" thickBot="1" x14ac:dyDescent="0.3">
      <c r="D19" s="133" t="s">
        <v>42</v>
      </c>
      <c r="E19" s="134" t="s">
        <v>14</v>
      </c>
      <c r="H19" s="127" t="s">
        <v>186</v>
      </c>
      <c r="I19" s="127" t="s">
        <v>226</v>
      </c>
      <c r="K19" s="3"/>
      <c r="N19" s="127" t="s">
        <v>138</v>
      </c>
      <c r="O19" s="127" t="s">
        <v>98</v>
      </c>
    </row>
    <row r="20" spans="4:15" ht="15.75" thickBot="1" x14ac:dyDescent="0.3">
      <c r="D20" s="138" t="s">
        <v>6</v>
      </c>
      <c r="E20" s="139" t="s">
        <v>14</v>
      </c>
      <c r="F20">
        <v>30</v>
      </c>
      <c r="G20" s="127" t="s">
        <v>215</v>
      </c>
      <c r="H20" s="127" t="s">
        <v>188</v>
      </c>
      <c r="I20" s="127" t="s">
        <v>226</v>
      </c>
      <c r="K20" s="3"/>
      <c r="N20" s="127" t="s">
        <v>143</v>
      </c>
      <c r="O20" s="127" t="s">
        <v>101</v>
      </c>
    </row>
    <row r="21" spans="4:15" ht="30" x14ac:dyDescent="0.25">
      <c r="D21" s="140" t="s">
        <v>216</v>
      </c>
      <c r="E21" s="136" t="s">
        <v>1</v>
      </c>
      <c r="F21">
        <v>500</v>
      </c>
      <c r="G21" s="127" t="s">
        <v>327</v>
      </c>
      <c r="H21" s="127" t="s">
        <v>328</v>
      </c>
      <c r="I21" s="127" t="s">
        <v>226</v>
      </c>
      <c r="K21" s="3"/>
      <c r="N21" s="127" t="s">
        <v>144</v>
      </c>
      <c r="O21" s="127" t="s">
        <v>102</v>
      </c>
    </row>
    <row r="22" spans="4:15" ht="30" x14ac:dyDescent="0.25">
      <c r="D22" s="129" t="s">
        <v>217</v>
      </c>
      <c r="E22" s="130" t="s">
        <v>1</v>
      </c>
      <c r="F22">
        <v>50</v>
      </c>
      <c r="G22" s="127" t="s">
        <v>327</v>
      </c>
      <c r="H22" s="127" t="s">
        <v>328</v>
      </c>
      <c r="I22" s="127" t="s">
        <v>226</v>
      </c>
      <c r="K22" s="3"/>
      <c r="N22" s="127" t="s">
        <v>152</v>
      </c>
      <c r="O22" s="127" t="s">
        <v>103</v>
      </c>
    </row>
    <row r="23" spans="4:15" ht="15.75" thickBot="1" x14ac:dyDescent="0.3">
      <c r="D23" s="141" t="s">
        <v>43</v>
      </c>
      <c r="E23" s="134" t="s">
        <v>1</v>
      </c>
      <c r="F23">
        <v>500</v>
      </c>
      <c r="G23" s="127" t="s">
        <v>327</v>
      </c>
      <c r="H23" s="127" t="s">
        <v>328</v>
      </c>
      <c r="I23" s="127" t="s">
        <v>226</v>
      </c>
      <c r="K23" s="3"/>
      <c r="N23" s="127" t="s">
        <v>160</v>
      </c>
      <c r="O23" s="127" t="s">
        <v>104</v>
      </c>
    </row>
    <row r="24" spans="4:15" x14ac:dyDescent="0.25">
      <c r="D24" s="135" t="s">
        <v>44</v>
      </c>
      <c r="E24" s="136" t="s">
        <v>14</v>
      </c>
      <c r="I24" s="127" t="s">
        <v>226</v>
      </c>
      <c r="K24" s="3"/>
      <c r="O24" s="127" t="s">
        <v>105</v>
      </c>
    </row>
    <row r="25" spans="4:15" ht="15.75" thickBot="1" x14ac:dyDescent="0.3">
      <c r="D25" s="133" t="s">
        <v>45</v>
      </c>
      <c r="E25" s="134" t="s">
        <v>14</v>
      </c>
      <c r="I25" s="127" t="s">
        <v>226</v>
      </c>
      <c r="K25" s="3"/>
      <c r="O25" s="127" t="s">
        <v>106</v>
      </c>
    </row>
    <row r="26" spans="4:15" ht="15.75" thickBot="1" x14ac:dyDescent="0.3">
      <c r="D26" s="138" t="s">
        <v>46</v>
      </c>
      <c r="E26" s="139" t="s">
        <v>14</v>
      </c>
      <c r="F26">
        <v>20</v>
      </c>
      <c r="G26" s="127" t="s">
        <v>327</v>
      </c>
      <c r="H26" s="127" t="s">
        <v>330</v>
      </c>
      <c r="I26" s="127" t="s">
        <v>226</v>
      </c>
      <c r="K26" s="3"/>
      <c r="O26" s="127" t="s">
        <v>107</v>
      </c>
    </row>
    <row r="27" spans="4:15" ht="15.75" thickBot="1" x14ac:dyDescent="0.3">
      <c r="D27" s="138" t="s">
        <v>47</v>
      </c>
      <c r="E27" s="139" t="s">
        <v>14</v>
      </c>
      <c r="F27">
        <v>20</v>
      </c>
      <c r="G27" s="127" t="s">
        <v>327</v>
      </c>
      <c r="H27" s="127" t="s">
        <v>330</v>
      </c>
      <c r="I27" s="127" t="s">
        <v>226</v>
      </c>
      <c r="K27" s="3"/>
      <c r="O27" s="127" t="s">
        <v>110</v>
      </c>
    </row>
    <row r="28" spans="4:15" ht="15.75" thickBot="1" x14ac:dyDescent="0.3">
      <c r="D28" s="138" t="s">
        <v>48</v>
      </c>
      <c r="E28" s="139" t="s">
        <v>14</v>
      </c>
      <c r="F28">
        <v>75</v>
      </c>
      <c r="G28" s="127" t="s">
        <v>327</v>
      </c>
      <c r="H28" s="127" t="s">
        <v>190</v>
      </c>
      <c r="I28" s="127" t="s">
        <v>226</v>
      </c>
      <c r="K28" s="3"/>
      <c r="O28" s="127" t="s">
        <v>111</v>
      </c>
    </row>
    <row r="29" spans="4:15" x14ac:dyDescent="0.25">
      <c r="D29" s="135" t="s">
        <v>233</v>
      </c>
      <c r="E29" s="136" t="s">
        <v>2</v>
      </c>
      <c r="H29" s="127" t="s">
        <v>189</v>
      </c>
      <c r="I29" s="127" t="s">
        <v>226</v>
      </c>
      <c r="K29" s="3"/>
      <c r="O29" s="127" t="s">
        <v>112</v>
      </c>
    </row>
    <row r="30" spans="4:15" x14ac:dyDescent="0.25">
      <c r="D30" s="129" t="s">
        <v>234</v>
      </c>
      <c r="E30" s="130" t="s">
        <v>2</v>
      </c>
      <c r="H30" s="127" t="s">
        <v>189</v>
      </c>
      <c r="I30" s="127" t="s">
        <v>226</v>
      </c>
      <c r="K30" s="3"/>
      <c r="O30" s="127" t="s">
        <v>114</v>
      </c>
    </row>
    <row r="31" spans="4:15" x14ac:dyDescent="0.25">
      <c r="D31" s="129" t="s">
        <v>235</v>
      </c>
      <c r="E31" s="130" t="s">
        <v>2</v>
      </c>
      <c r="H31" s="127" t="s">
        <v>189</v>
      </c>
      <c r="I31" s="127" t="s">
        <v>226</v>
      </c>
      <c r="K31" s="3"/>
      <c r="O31" s="127" t="s">
        <v>115</v>
      </c>
    </row>
    <row r="32" spans="4:15" x14ac:dyDescent="0.25">
      <c r="D32" s="129" t="s">
        <v>236</v>
      </c>
      <c r="E32" s="130" t="s">
        <v>1</v>
      </c>
      <c r="H32" s="127" t="s">
        <v>189</v>
      </c>
      <c r="I32" s="127" t="s">
        <v>226</v>
      </c>
      <c r="K32" s="3"/>
      <c r="O32" s="127" t="s">
        <v>116</v>
      </c>
    </row>
    <row r="33" spans="4:15" x14ac:dyDescent="0.25">
      <c r="D33" s="129" t="s">
        <v>237</v>
      </c>
      <c r="E33" s="130" t="s">
        <v>2</v>
      </c>
      <c r="H33" s="127" t="s">
        <v>189</v>
      </c>
      <c r="I33" s="127" t="s">
        <v>226</v>
      </c>
      <c r="K33" s="3"/>
      <c r="O33" s="127" t="s">
        <v>117</v>
      </c>
    </row>
    <row r="34" spans="4:15" x14ac:dyDescent="0.25">
      <c r="D34" s="129" t="s">
        <v>238</v>
      </c>
      <c r="E34" s="130" t="s">
        <v>1</v>
      </c>
      <c r="H34" s="127" t="s">
        <v>189</v>
      </c>
      <c r="I34" s="127" t="s">
        <v>226</v>
      </c>
      <c r="K34" s="3"/>
      <c r="O34" s="127" t="s">
        <v>118</v>
      </c>
    </row>
    <row r="35" spans="4:15" x14ac:dyDescent="0.25">
      <c r="D35" s="129" t="s">
        <v>239</v>
      </c>
      <c r="E35" s="130" t="s">
        <v>2</v>
      </c>
      <c r="H35" s="127" t="s">
        <v>189</v>
      </c>
      <c r="I35" s="127" t="s">
        <v>226</v>
      </c>
      <c r="K35" s="3"/>
      <c r="O35" s="127" t="s">
        <v>119</v>
      </c>
    </row>
    <row r="36" spans="4:15" x14ac:dyDescent="0.25">
      <c r="D36" s="129" t="s">
        <v>240</v>
      </c>
      <c r="E36" s="130" t="s">
        <v>1</v>
      </c>
      <c r="H36" s="127" t="s">
        <v>331</v>
      </c>
      <c r="I36" s="127" t="s">
        <v>226</v>
      </c>
      <c r="K36" s="3"/>
      <c r="O36" s="127" t="s">
        <v>120</v>
      </c>
    </row>
    <row r="37" spans="4:15" x14ac:dyDescent="0.25">
      <c r="D37" s="129" t="s">
        <v>241</v>
      </c>
      <c r="E37" s="130" t="s">
        <v>2</v>
      </c>
      <c r="H37" s="127" t="s">
        <v>331</v>
      </c>
      <c r="I37" s="127" t="s">
        <v>226</v>
      </c>
      <c r="K37" s="3"/>
      <c r="O37" s="127" t="s">
        <v>121</v>
      </c>
    </row>
    <row r="38" spans="4:15" x14ac:dyDescent="0.25">
      <c r="D38" s="129" t="s">
        <v>242</v>
      </c>
      <c r="E38" s="130" t="s">
        <v>1</v>
      </c>
      <c r="H38" s="127" t="s">
        <v>331</v>
      </c>
      <c r="I38" s="127" t="s">
        <v>226</v>
      </c>
      <c r="K38" s="3"/>
      <c r="O38" s="127" t="s">
        <v>122</v>
      </c>
    </row>
    <row r="39" spans="4:15" ht="15.75" thickBot="1" x14ac:dyDescent="0.3">
      <c r="D39" s="141" t="s">
        <v>243</v>
      </c>
      <c r="E39" s="134" t="s">
        <v>1</v>
      </c>
      <c r="H39" s="127" t="s">
        <v>189</v>
      </c>
      <c r="I39" s="127" t="s">
        <v>226</v>
      </c>
      <c r="K39" s="3"/>
      <c r="O39" s="127" t="s">
        <v>123</v>
      </c>
    </row>
    <row r="40" spans="4:15" x14ac:dyDescent="0.25">
      <c r="D40" s="135" t="s">
        <v>49</v>
      </c>
      <c r="E40" s="136" t="s">
        <v>1</v>
      </c>
      <c r="H40" s="127" t="s">
        <v>195</v>
      </c>
      <c r="I40" s="127" t="s">
        <v>226</v>
      </c>
      <c r="K40" s="3"/>
      <c r="O40" s="127" t="s">
        <v>124</v>
      </c>
    </row>
    <row r="41" spans="4:15" x14ac:dyDescent="0.25">
      <c r="D41" s="129" t="s">
        <v>50</v>
      </c>
      <c r="E41" s="130" t="s">
        <v>1</v>
      </c>
      <c r="H41" s="127" t="s">
        <v>195</v>
      </c>
      <c r="I41" s="127" t="s">
        <v>226</v>
      </c>
      <c r="K41" s="3"/>
      <c r="O41" s="127" t="s">
        <v>125</v>
      </c>
    </row>
    <row r="42" spans="4:15" x14ac:dyDescent="0.25">
      <c r="D42" s="129" t="s">
        <v>51</v>
      </c>
      <c r="E42" s="130" t="s">
        <v>1</v>
      </c>
      <c r="H42" s="127" t="s">
        <v>195</v>
      </c>
      <c r="I42" s="127" t="s">
        <v>226</v>
      </c>
      <c r="K42" s="3"/>
      <c r="O42" s="127" t="s">
        <v>126</v>
      </c>
    </row>
    <row r="43" spans="4:15" x14ac:dyDescent="0.25">
      <c r="D43" s="129" t="s">
        <v>52</v>
      </c>
      <c r="E43" s="130" t="s">
        <v>1</v>
      </c>
      <c r="H43" s="127" t="s">
        <v>195</v>
      </c>
      <c r="I43" s="127" t="s">
        <v>226</v>
      </c>
      <c r="K43" s="3"/>
      <c r="O43" s="127" t="s">
        <v>127</v>
      </c>
    </row>
    <row r="44" spans="4:15" x14ac:dyDescent="0.25">
      <c r="D44" s="129" t="s">
        <v>53</v>
      </c>
      <c r="E44" s="130" t="s">
        <v>1</v>
      </c>
      <c r="H44" s="127" t="s">
        <v>195</v>
      </c>
      <c r="I44" s="127" t="s">
        <v>226</v>
      </c>
      <c r="K44" s="3"/>
      <c r="O44" s="127" t="s">
        <v>128</v>
      </c>
    </row>
    <row r="45" spans="4:15" x14ac:dyDescent="0.25">
      <c r="D45" s="132" t="s">
        <v>54</v>
      </c>
      <c r="E45" s="130" t="s">
        <v>1</v>
      </c>
      <c r="H45" s="127" t="s">
        <v>195</v>
      </c>
      <c r="I45" s="127" t="s">
        <v>226</v>
      </c>
      <c r="K45" s="3"/>
      <c r="O45" s="127" t="s">
        <v>131</v>
      </c>
    </row>
    <row r="46" spans="4:15" x14ac:dyDescent="0.25">
      <c r="D46" s="132" t="s">
        <v>55</v>
      </c>
      <c r="E46" s="130" t="s">
        <v>14</v>
      </c>
      <c r="H46" s="127" t="s">
        <v>195</v>
      </c>
      <c r="I46" s="127" t="s">
        <v>226</v>
      </c>
      <c r="K46" s="3"/>
      <c r="O46" s="127" t="s">
        <v>132</v>
      </c>
    </row>
    <row r="47" spans="4:15" x14ac:dyDescent="0.25">
      <c r="D47" s="132" t="s">
        <v>56</v>
      </c>
      <c r="E47" s="130" t="s">
        <v>14</v>
      </c>
      <c r="H47" s="127" t="s">
        <v>195</v>
      </c>
      <c r="I47" s="127" t="s">
        <v>226</v>
      </c>
      <c r="K47" s="3"/>
      <c r="O47" s="127" t="s">
        <v>133</v>
      </c>
    </row>
    <row r="48" spans="4:15" x14ac:dyDescent="0.25">
      <c r="D48" s="132" t="s">
        <v>57</v>
      </c>
      <c r="E48" s="130" t="s">
        <v>14</v>
      </c>
      <c r="H48" s="127" t="s">
        <v>195</v>
      </c>
      <c r="I48" s="127" t="s">
        <v>226</v>
      </c>
      <c r="K48" s="3"/>
      <c r="O48" s="127" t="s">
        <v>134</v>
      </c>
    </row>
    <row r="49" spans="4:15" x14ac:dyDescent="0.25">
      <c r="D49" s="132" t="s">
        <v>58</v>
      </c>
      <c r="E49" s="130" t="s">
        <v>14</v>
      </c>
      <c r="H49" s="127" t="s">
        <v>195</v>
      </c>
      <c r="I49" s="127" t="s">
        <v>226</v>
      </c>
      <c r="K49" s="3"/>
      <c r="O49" s="127" t="s">
        <v>135</v>
      </c>
    </row>
    <row r="50" spans="4:15" ht="15.75" thickBot="1" x14ac:dyDescent="0.3">
      <c r="D50" s="133" t="s">
        <v>59</v>
      </c>
      <c r="E50" s="134" t="s">
        <v>14</v>
      </c>
      <c r="H50" s="127" t="s">
        <v>195</v>
      </c>
      <c r="I50" s="127" t="s">
        <v>226</v>
      </c>
      <c r="K50" s="3"/>
      <c r="O50" s="127" t="s">
        <v>139</v>
      </c>
    </row>
    <row r="51" spans="4:15" x14ac:dyDescent="0.25">
      <c r="D51" s="135" t="s">
        <v>218</v>
      </c>
      <c r="E51" s="142" t="s">
        <v>1</v>
      </c>
      <c r="H51" s="127" t="s">
        <v>192</v>
      </c>
      <c r="I51" s="127" t="s">
        <v>226</v>
      </c>
      <c r="K51" s="3"/>
      <c r="O51" s="127" t="s">
        <v>140</v>
      </c>
    </row>
    <row r="52" spans="4:15" x14ac:dyDescent="0.25">
      <c r="D52" s="129" t="s">
        <v>244</v>
      </c>
      <c r="E52" s="143" t="s">
        <v>1</v>
      </c>
      <c r="H52" s="127" t="s">
        <v>332</v>
      </c>
      <c r="I52" s="127" t="s">
        <v>226</v>
      </c>
      <c r="K52" s="3"/>
      <c r="O52" s="127" t="s">
        <v>141</v>
      </c>
    </row>
    <row r="53" spans="4:15" x14ac:dyDescent="0.25">
      <c r="D53" s="129" t="s">
        <v>245</v>
      </c>
      <c r="E53" s="130" t="s">
        <v>1</v>
      </c>
      <c r="H53" s="127" t="s">
        <v>332</v>
      </c>
      <c r="I53" s="127" t="s">
        <v>226</v>
      </c>
      <c r="K53" s="3"/>
      <c r="O53" s="127" t="s">
        <v>142</v>
      </c>
    </row>
    <row r="54" spans="4:15" ht="15.75" thickBot="1" x14ac:dyDescent="0.3">
      <c r="D54" s="141" t="s">
        <v>246</v>
      </c>
      <c r="E54" s="134" t="s">
        <v>1</v>
      </c>
      <c r="I54" s="127" t="s">
        <v>226</v>
      </c>
      <c r="K54" s="3"/>
      <c r="O54" s="127" t="s">
        <v>145</v>
      </c>
    </row>
    <row r="55" spans="4:15" ht="15.75" thickBot="1" x14ac:dyDescent="0.3">
      <c r="D55" s="144" t="s">
        <v>60</v>
      </c>
      <c r="E55" s="139" t="s">
        <v>14</v>
      </c>
      <c r="I55" s="127" t="s">
        <v>226</v>
      </c>
      <c r="K55" s="3"/>
      <c r="O55" s="127" t="s">
        <v>146</v>
      </c>
    </row>
    <row r="56" spans="4:15" x14ac:dyDescent="0.25">
      <c r="D56" s="135" t="s">
        <v>247</v>
      </c>
      <c r="E56" s="136" t="s">
        <v>339</v>
      </c>
      <c r="F56">
        <v>10</v>
      </c>
      <c r="G56" s="127" t="s">
        <v>327</v>
      </c>
      <c r="H56" s="127" t="s">
        <v>191</v>
      </c>
      <c r="I56" s="127" t="s">
        <v>226</v>
      </c>
      <c r="K56" s="3"/>
      <c r="O56" s="127" t="s">
        <v>147</v>
      </c>
    </row>
    <row r="57" spans="4:15" x14ac:dyDescent="0.25">
      <c r="D57" s="129" t="s">
        <v>61</v>
      </c>
      <c r="E57" s="130" t="s">
        <v>339</v>
      </c>
      <c r="F57">
        <v>3</v>
      </c>
      <c r="G57" s="127" t="s">
        <v>329</v>
      </c>
      <c r="H57" s="127" t="s">
        <v>191</v>
      </c>
      <c r="I57" s="127" t="s">
        <v>226</v>
      </c>
      <c r="K57" s="3"/>
      <c r="O57" s="127" t="s">
        <v>149</v>
      </c>
    </row>
    <row r="58" spans="4:15" ht="15.75" thickBot="1" x14ac:dyDescent="0.3">
      <c r="D58" s="133" t="s">
        <v>62</v>
      </c>
      <c r="E58" s="134" t="s">
        <v>1</v>
      </c>
      <c r="H58" s="127" t="s">
        <v>191</v>
      </c>
      <c r="I58" s="127" t="s">
        <v>226</v>
      </c>
      <c r="K58" s="3"/>
      <c r="O58" s="127" t="s">
        <v>150</v>
      </c>
    </row>
    <row r="59" spans="4:15" x14ac:dyDescent="0.25">
      <c r="D59" s="135" t="s">
        <v>248</v>
      </c>
      <c r="E59" s="136" t="s">
        <v>1</v>
      </c>
      <c r="F59">
        <v>10</v>
      </c>
      <c r="G59" s="127" t="s">
        <v>327</v>
      </c>
      <c r="H59" s="127" t="s">
        <v>185</v>
      </c>
      <c r="I59" s="145" t="s">
        <v>34</v>
      </c>
      <c r="J59" s="4"/>
      <c r="K59" s="9"/>
      <c r="O59" s="127" t="s">
        <v>151</v>
      </c>
    </row>
    <row r="60" spans="4:15" x14ac:dyDescent="0.25">
      <c r="D60" s="129" t="s">
        <v>7</v>
      </c>
      <c r="E60" s="130" t="s">
        <v>2</v>
      </c>
      <c r="F60">
        <v>10</v>
      </c>
      <c r="G60" s="127" t="s">
        <v>327</v>
      </c>
      <c r="H60" s="127" t="s">
        <v>181</v>
      </c>
      <c r="I60" s="127" t="s">
        <v>34</v>
      </c>
      <c r="K60" s="3"/>
      <c r="O60" s="127" t="s">
        <v>148</v>
      </c>
    </row>
    <row r="61" spans="4:15" x14ac:dyDescent="0.25">
      <c r="D61" s="137" t="s">
        <v>219</v>
      </c>
      <c r="E61" s="130" t="s">
        <v>2</v>
      </c>
      <c r="F61">
        <v>100</v>
      </c>
      <c r="G61" s="127" t="s">
        <v>327</v>
      </c>
      <c r="H61" s="127" t="s">
        <v>181</v>
      </c>
      <c r="I61" s="127" t="s">
        <v>34</v>
      </c>
      <c r="K61" s="3"/>
      <c r="O61" s="127" t="s">
        <v>153</v>
      </c>
    </row>
    <row r="62" spans="4:15" x14ac:dyDescent="0.25">
      <c r="D62" s="129" t="s">
        <v>63</v>
      </c>
      <c r="E62" s="130" t="s">
        <v>2</v>
      </c>
      <c r="F62">
        <v>10</v>
      </c>
      <c r="G62" s="127" t="s">
        <v>327</v>
      </c>
      <c r="H62" s="127" t="s">
        <v>181</v>
      </c>
      <c r="I62" s="127" t="s">
        <v>34</v>
      </c>
      <c r="K62" s="3"/>
      <c r="O62" s="127" t="s">
        <v>154</v>
      </c>
    </row>
    <row r="63" spans="4:15" x14ac:dyDescent="0.25">
      <c r="D63" s="129" t="s">
        <v>64</v>
      </c>
      <c r="E63" s="130" t="s">
        <v>2</v>
      </c>
      <c r="F63">
        <v>10</v>
      </c>
      <c r="G63" s="127" t="s">
        <v>327</v>
      </c>
      <c r="H63" s="127" t="s">
        <v>181</v>
      </c>
      <c r="I63" s="127" t="s">
        <v>34</v>
      </c>
      <c r="K63" s="3"/>
      <c r="O63" s="127" t="s">
        <v>155</v>
      </c>
    </row>
    <row r="64" spans="4:15" x14ac:dyDescent="0.25">
      <c r="D64" s="129" t="s">
        <v>65</v>
      </c>
      <c r="E64" s="130" t="s">
        <v>2</v>
      </c>
      <c r="F64">
        <v>10</v>
      </c>
      <c r="G64" s="127" t="s">
        <v>327</v>
      </c>
      <c r="H64" s="127" t="s">
        <v>181</v>
      </c>
      <c r="I64" s="127" t="s">
        <v>34</v>
      </c>
      <c r="K64" s="3"/>
      <c r="O64" s="127" t="s">
        <v>158</v>
      </c>
    </row>
    <row r="65" spans="4:15" x14ac:dyDescent="0.25">
      <c r="D65" s="129" t="s">
        <v>66</v>
      </c>
      <c r="E65" s="130" t="s">
        <v>14</v>
      </c>
      <c r="F65">
        <v>10</v>
      </c>
      <c r="G65" s="127" t="s">
        <v>327</v>
      </c>
      <c r="H65" s="127" t="s">
        <v>181</v>
      </c>
      <c r="I65" s="127" t="s">
        <v>34</v>
      </c>
      <c r="K65" s="3"/>
      <c r="O65" s="127" t="s">
        <v>159</v>
      </c>
    </row>
    <row r="66" spans="4:15" x14ac:dyDescent="0.25">
      <c r="D66" s="129" t="s">
        <v>200</v>
      </c>
      <c r="E66" s="130" t="s">
        <v>14</v>
      </c>
      <c r="F66">
        <v>10</v>
      </c>
      <c r="G66" s="127" t="s">
        <v>327</v>
      </c>
      <c r="H66" s="127" t="s">
        <v>181</v>
      </c>
      <c r="I66" s="127" t="s">
        <v>34</v>
      </c>
      <c r="K66" s="3"/>
      <c r="O66" s="127" t="s">
        <v>156</v>
      </c>
    </row>
    <row r="67" spans="4:15" x14ac:dyDescent="0.25">
      <c r="D67" s="129" t="s">
        <v>199</v>
      </c>
      <c r="E67" s="130" t="s">
        <v>14</v>
      </c>
      <c r="F67">
        <v>10</v>
      </c>
      <c r="G67" s="127" t="s">
        <v>327</v>
      </c>
      <c r="H67" s="127" t="s">
        <v>181</v>
      </c>
      <c r="I67" s="127" t="s">
        <v>226</v>
      </c>
      <c r="K67" s="3"/>
      <c r="O67" s="127" t="s">
        <v>157</v>
      </c>
    </row>
    <row r="68" spans="4:15" ht="15.75" customHeight="1" x14ac:dyDescent="0.25">
      <c r="D68" s="129" t="s">
        <v>198</v>
      </c>
      <c r="E68" s="130" t="s">
        <v>14</v>
      </c>
      <c r="F68">
        <v>10</v>
      </c>
      <c r="G68" s="127" t="s">
        <v>327</v>
      </c>
      <c r="H68" s="127" t="s">
        <v>181</v>
      </c>
      <c r="I68" s="127" t="s">
        <v>34</v>
      </c>
      <c r="K68" s="3"/>
      <c r="O68" s="127" t="s">
        <v>161</v>
      </c>
    </row>
    <row r="69" spans="4:15" x14ac:dyDescent="0.25">
      <c r="D69" s="129" t="s">
        <v>197</v>
      </c>
      <c r="E69" s="130" t="s">
        <v>14</v>
      </c>
      <c r="F69">
        <v>10</v>
      </c>
      <c r="G69" s="127" t="s">
        <v>327</v>
      </c>
      <c r="H69" s="127" t="s">
        <v>181</v>
      </c>
      <c r="I69" s="127" t="s">
        <v>226</v>
      </c>
      <c r="K69" s="3"/>
      <c r="O69" s="127" t="s">
        <v>162</v>
      </c>
    </row>
    <row r="70" spans="4:15" x14ac:dyDescent="0.25">
      <c r="D70" s="129" t="s">
        <v>67</v>
      </c>
      <c r="E70" s="130" t="s">
        <v>14</v>
      </c>
      <c r="F70">
        <v>10</v>
      </c>
      <c r="G70" s="127" t="s">
        <v>327</v>
      </c>
      <c r="H70" s="127" t="s">
        <v>181</v>
      </c>
      <c r="I70" s="127" t="s">
        <v>34</v>
      </c>
      <c r="K70" s="3"/>
      <c r="O70" s="127" t="s">
        <v>163</v>
      </c>
    </row>
    <row r="71" spans="4:15" ht="30" x14ac:dyDescent="0.25">
      <c r="D71" s="129" t="s">
        <v>201</v>
      </c>
      <c r="E71" s="130" t="s">
        <v>14</v>
      </c>
      <c r="F71">
        <v>10</v>
      </c>
      <c r="G71" s="127" t="s">
        <v>327</v>
      </c>
      <c r="H71" s="127" t="s">
        <v>181</v>
      </c>
      <c r="I71" s="127" t="s">
        <v>34</v>
      </c>
      <c r="K71" s="3"/>
      <c r="O71" s="127" t="s">
        <v>164</v>
      </c>
    </row>
    <row r="72" spans="4:15" x14ac:dyDescent="0.25">
      <c r="D72" s="129" t="s">
        <v>202</v>
      </c>
      <c r="E72" s="130" t="s">
        <v>14</v>
      </c>
      <c r="F72">
        <v>10</v>
      </c>
      <c r="G72" s="127" t="s">
        <v>327</v>
      </c>
      <c r="H72" s="127" t="s">
        <v>181</v>
      </c>
      <c r="I72" s="127" t="s">
        <v>226</v>
      </c>
      <c r="K72" s="3"/>
      <c r="O72" s="127" t="s">
        <v>165</v>
      </c>
    </row>
    <row r="73" spans="4:15" x14ac:dyDescent="0.25">
      <c r="D73" s="129" t="s">
        <v>68</v>
      </c>
      <c r="E73" s="130" t="s">
        <v>14</v>
      </c>
      <c r="F73">
        <v>10</v>
      </c>
      <c r="G73" s="127" t="s">
        <v>327</v>
      </c>
      <c r="H73" s="127" t="s">
        <v>181</v>
      </c>
      <c r="I73" s="127" t="s">
        <v>34</v>
      </c>
      <c r="K73" s="3"/>
      <c r="O73" s="127" t="s">
        <v>166</v>
      </c>
    </row>
    <row r="74" spans="4:15" ht="30" x14ac:dyDescent="0.25">
      <c r="D74" s="129" t="s">
        <v>203</v>
      </c>
      <c r="E74" s="130" t="s">
        <v>1</v>
      </c>
      <c r="F74">
        <v>10</v>
      </c>
      <c r="G74" s="127" t="s">
        <v>327</v>
      </c>
      <c r="H74" s="127" t="s">
        <v>181</v>
      </c>
      <c r="I74" s="127" t="s">
        <v>34</v>
      </c>
      <c r="K74" s="3"/>
      <c r="O74" s="127" t="s">
        <v>167</v>
      </c>
    </row>
    <row r="75" spans="4:15" ht="15.75" thickBot="1" x14ac:dyDescent="0.3">
      <c r="D75" s="141" t="s">
        <v>204</v>
      </c>
      <c r="E75" s="134" t="s">
        <v>1</v>
      </c>
      <c r="F75">
        <v>10</v>
      </c>
      <c r="G75" s="127" t="s">
        <v>327</v>
      </c>
      <c r="H75" s="127" t="s">
        <v>181</v>
      </c>
      <c r="I75" s="127" t="s">
        <v>226</v>
      </c>
      <c r="K75" s="3"/>
    </row>
    <row r="76" spans="4:15" x14ac:dyDescent="0.25">
      <c r="D76" s="135" t="s">
        <v>70</v>
      </c>
      <c r="E76" s="136" t="s">
        <v>14</v>
      </c>
      <c r="F76">
        <v>50</v>
      </c>
      <c r="G76" s="127" t="s">
        <v>327</v>
      </c>
      <c r="H76" s="127" t="s">
        <v>181</v>
      </c>
      <c r="I76" s="145" t="s">
        <v>34</v>
      </c>
      <c r="J76" s="4"/>
      <c r="K76" s="9"/>
    </row>
    <row r="77" spans="4:15" x14ac:dyDescent="0.25">
      <c r="D77" s="137" t="s">
        <v>220</v>
      </c>
      <c r="E77" s="130" t="s">
        <v>14</v>
      </c>
      <c r="F77">
        <v>100</v>
      </c>
      <c r="G77" s="127" t="s">
        <v>327</v>
      </c>
      <c r="H77" s="127" t="s">
        <v>181</v>
      </c>
      <c r="I77" s="145" t="s">
        <v>226</v>
      </c>
      <c r="J77" s="4"/>
      <c r="K77" s="9"/>
    </row>
    <row r="78" spans="4:15" x14ac:dyDescent="0.25">
      <c r="D78" s="129" t="s">
        <v>71</v>
      </c>
      <c r="E78" s="130" t="s">
        <v>14</v>
      </c>
      <c r="F78">
        <v>50</v>
      </c>
      <c r="G78" s="127" t="s">
        <v>327</v>
      </c>
      <c r="H78" s="127" t="s">
        <v>181</v>
      </c>
      <c r="I78" s="145" t="s">
        <v>34</v>
      </c>
      <c r="J78" s="4"/>
      <c r="K78" s="9"/>
    </row>
    <row r="79" spans="4:15" x14ac:dyDescent="0.25">
      <c r="D79" s="129" t="s">
        <v>69</v>
      </c>
      <c r="E79" s="130" t="s">
        <v>14</v>
      </c>
      <c r="F79">
        <v>50</v>
      </c>
      <c r="G79" s="127" t="s">
        <v>327</v>
      </c>
      <c r="H79" s="127" t="s">
        <v>181</v>
      </c>
      <c r="I79" s="145" t="s">
        <v>34</v>
      </c>
      <c r="J79" s="4"/>
      <c r="K79" s="9"/>
    </row>
    <row r="80" spans="4:15" x14ac:dyDescent="0.25">
      <c r="D80" s="129" t="s">
        <v>72</v>
      </c>
      <c r="E80" s="130" t="s">
        <v>14</v>
      </c>
      <c r="F80">
        <v>50</v>
      </c>
      <c r="G80" s="127" t="s">
        <v>327</v>
      </c>
      <c r="H80" s="127" t="s">
        <v>181</v>
      </c>
      <c r="I80" s="145" t="s">
        <v>34</v>
      </c>
      <c r="J80" s="4"/>
      <c r="K80" s="9"/>
    </row>
    <row r="81" spans="4:11" x14ac:dyDescent="0.25">
      <c r="D81" s="129" t="s">
        <v>73</v>
      </c>
      <c r="E81" s="130" t="s">
        <v>14</v>
      </c>
      <c r="F81">
        <v>50</v>
      </c>
      <c r="G81" s="127" t="s">
        <v>327</v>
      </c>
      <c r="H81" s="127" t="s">
        <v>181</v>
      </c>
      <c r="I81" s="145" t="s">
        <v>34</v>
      </c>
      <c r="J81" s="4"/>
      <c r="K81" s="9"/>
    </row>
    <row r="82" spans="4:11" x14ac:dyDescent="0.25">
      <c r="D82" s="129" t="s">
        <v>74</v>
      </c>
      <c r="E82" s="130" t="s">
        <v>14</v>
      </c>
      <c r="F82">
        <v>75</v>
      </c>
      <c r="G82" s="127" t="s">
        <v>327</v>
      </c>
      <c r="H82" s="127" t="s">
        <v>181</v>
      </c>
      <c r="I82" s="145" t="s">
        <v>34</v>
      </c>
      <c r="J82" s="4"/>
      <c r="K82" s="9"/>
    </row>
    <row r="83" spans="4:11" x14ac:dyDescent="0.25">
      <c r="D83" s="137" t="s">
        <v>221</v>
      </c>
      <c r="E83" s="130" t="s">
        <v>14</v>
      </c>
      <c r="F83">
        <v>100</v>
      </c>
      <c r="G83" s="127" t="s">
        <v>327</v>
      </c>
      <c r="H83" s="127" t="s">
        <v>181</v>
      </c>
      <c r="I83" s="145" t="s">
        <v>226</v>
      </c>
      <c r="J83" s="4"/>
      <c r="K83" s="9"/>
    </row>
    <row r="84" spans="4:11" x14ac:dyDescent="0.25">
      <c r="D84" s="129" t="s">
        <v>75</v>
      </c>
      <c r="E84" s="130" t="s">
        <v>14</v>
      </c>
      <c r="F84">
        <v>75</v>
      </c>
      <c r="G84" s="127" t="s">
        <v>327</v>
      </c>
      <c r="H84" s="127" t="s">
        <v>181</v>
      </c>
      <c r="I84" s="145" t="s">
        <v>34</v>
      </c>
      <c r="J84" s="4"/>
      <c r="K84" s="9"/>
    </row>
    <row r="85" spans="4:11" x14ac:dyDescent="0.25">
      <c r="D85" s="129" t="s">
        <v>8</v>
      </c>
      <c r="E85" s="130" t="s">
        <v>14</v>
      </c>
      <c r="F85">
        <v>75</v>
      </c>
      <c r="G85" s="127" t="s">
        <v>327</v>
      </c>
      <c r="H85" s="127" t="s">
        <v>181</v>
      </c>
      <c r="I85" s="145" t="s">
        <v>34</v>
      </c>
      <c r="J85" s="4"/>
      <c r="K85" s="9"/>
    </row>
    <row r="86" spans="4:11" ht="15.75" thickBot="1" x14ac:dyDescent="0.3">
      <c r="D86" s="141" t="s">
        <v>76</v>
      </c>
      <c r="E86" s="134" t="s">
        <v>14</v>
      </c>
      <c r="F86">
        <v>75</v>
      </c>
      <c r="G86" s="127" t="s">
        <v>327</v>
      </c>
      <c r="H86" s="127" t="s">
        <v>181</v>
      </c>
      <c r="I86" s="145" t="s">
        <v>34</v>
      </c>
      <c r="J86" s="4"/>
      <c r="K86" s="9"/>
    </row>
    <row r="87" spans="4:11" ht="15.75" thickBot="1" x14ac:dyDescent="0.3">
      <c r="D87" s="138" t="s">
        <v>77</v>
      </c>
      <c r="E87" s="139" t="s">
        <v>2</v>
      </c>
      <c r="I87" s="145" t="s">
        <v>226</v>
      </c>
      <c r="J87" s="4"/>
      <c r="K87" s="9"/>
    </row>
    <row r="88" spans="4:11" x14ac:dyDescent="0.25">
      <c r="D88" s="135" t="s">
        <v>78</v>
      </c>
      <c r="E88" s="136" t="s">
        <v>2</v>
      </c>
      <c r="F88">
        <v>50</v>
      </c>
      <c r="G88" s="127" t="s">
        <v>333</v>
      </c>
      <c r="H88" s="127" t="s">
        <v>181</v>
      </c>
      <c r="I88" s="145" t="s">
        <v>34</v>
      </c>
      <c r="J88" s="4"/>
      <c r="K88" s="9"/>
    </row>
    <row r="89" spans="4:11" ht="15.75" thickBot="1" x14ac:dyDescent="0.3">
      <c r="D89" s="141" t="s">
        <v>80</v>
      </c>
      <c r="E89" s="134" t="s">
        <v>338</v>
      </c>
      <c r="F89">
        <v>50</v>
      </c>
      <c r="G89" s="127" t="s">
        <v>333</v>
      </c>
      <c r="H89" s="127" t="s">
        <v>181</v>
      </c>
      <c r="I89" s="145" t="s">
        <v>34</v>
      </c>
      <c r="J89" s="4"/>
      <c r="K89" s="9"/>
    </row>
    <row r="90" spans="4:11" ht="15.75" thickBot="1" x14ac:dyDescent="0.3">
      <c r="D90" s="138" t="s">
        <v>79</v>
      </c>
      <c r="E90" s="139" t="s">
        <v>14</v>
      </c>
      <c r="H90" s="127" t="s">
        <v>181</v>
      </c>
      <c r="I90" s="145" t="s">
        <v>226</v>
      </c>
      <c r="J90" s="4"/>
      <c r="K90" s="9"/>
    </row>
    <row r="91" spans="4:11" x14ac:dyDescent="0.25">
      <c r="D91" s="135" t="s">
        <v>249</v>
      </c>
      <c r="E91" s="136" t="s">
        <v>2</v>
      </c>
      <c r="H91" s="127" t="s">
        <v>334</v>
      </c>
      <c r="I91" s="127" t="s">
        <v>226</v>
      </c>
      <c r="J91" s="4"/>
      <c r="K91" s="9"/>
    </row>
    <row r="92" spans="4:11" ht="15.75" thickBot="1" x14ac:dyDescent="0.3">
      <c r="D92" s="141" t="s">
        <v>250</v>
      </c>
      <c r="E92" s="134" t="s">
        <v>14</v>
      </c>
      <c r="F92">
        <v>20</v>
      </c>
      <c r="G92" s="127" t="s">
        <v>327</v>
      </c>
      <c r="H92" s="127" t="s">
        <v>334</v>
      </c>
      <c r="I92" s="127" t="s">
        <v>226</v>
      </c>
      <c r="J92" s="4"/>
      <c r="K92" s="9"/>
    </row>
    <row r="93" spans="4:11" ht="15.75" thickBot="1" x14ac:dyDescent="0.3">
      <c r="D93" s="138" t="s">
        <v>81</v>
      </c>
      <c r="E93" s="139" t="s">
        <v>14</v>
      </c>
      <c r="H93" s="127" t="s">
        <v>186</v>
      </c>
      <c r="I93" s="127" t="s">
        <v>226</v>
      </c>
      <c r="J93" s="4"/>
      <c r="K93" s="9"/>
    </row>
    <row r="94" spans="4:11" x14ac:dyDescent="0.25">
      <c r="D94" s="146" t="s">
        <v>82</v>
      </c>
      <c r="E94" s="136" t="s">
        <v>14</v>
      </c>
      <c r="I94" s="127" t="s">
        <v>226</v>
      </c>
      <c r="J94" s="4"/>
      <c r="K94" s="9"/>
    </row>
    <row r="95" spans="4:11" ht="15.75" thickBot="1" x14ac:dyDescent="0.3">
      <c r="D95" s="133" t="s">
        <v>83</v>
      </c>
      <c r="E95" s="134" t="s">
        <v>14</v>
      </c>
      <c r="F95">
        <v>5</v>
      </c>
      <c r="G95" s="127" t="s">
        <v>170</v>
      </c>
      <c r="H95" s="127" t="s">
        <v>186</v>
      </c>
      <c r="I95" s="127" t="s">
        <v>226</v>
      </c>
      <c r="J95" s="4"/>
      <c r="K95" s="9"/>
    </row>
    <row r="96" spans="4:11" ht="15.75" thickBot="1" x14ac:dyDescent="0.3">
      <c r="D96" s="138" t="s">
        <v>84</v>
      </c>
      <c r="E96" s="139" t="s">
        <v>14</v>
      </c>
      <c r="F96">
        <v>10</v>
      </c>
      <c r="G96" s="127" t="s">
        <v>327</v>
      </c>
      <c r="H96" s="127" t="s">
        <v>210</v>
      </c>
      <c r="I96" s="127" t="s">
        <v>226</v>
      </c>
      <c r="J96" s="4"/>
      <c r="K96" s="9"/>
    </row>
    <row r="97" spans="4:11" x14ac:dyDescent="0.25">
      <c r="D97" s="135" t="s">
        <v>85</v>
      </c>
      <c r="E97" s="136" t="s">
        <v>2</v>
      </c>
      <c r="F97">
        <v>12</v>
      </c>
      <c r="G97" s="127" t="s">
        <v>327</v>
      </c>
      <c r="H97" s="127" t="s">
        <v>194</v>
      </c>
      <c r="I97" s="127" t="s">
        <v>226</v>
      </c>
      <c r="J97" s="4"/>
      <c r="K97" s="9"/>
    </row>
    <row r="98" spans="4:11" x14ac:dyDescent="0.25">
      <c r="D98" s="129" t="s">
        <v>86</v>
      </c>
      <c r="E98" s="130" t="s">
        <v>2</v>
      </c>
      <c r="F98">
        <v>50</v>
      </c>
      <c r="G98" s="127" t="s">
        <v>327</v>
      </c>
      <c r="H98" s="127" t="s">
        <v>193</v>
      </c>
      <c r="I98" s="127" t="s">
        <v>226</v>
      </c>
      <c r="J98" s="4"/>
      <c r="K98" s="9"/>
    </row>
    <row r="99" spans="4:11" x14ac:dyDescent="0.25">
      <c r="D99" s="132" t="s">
        <v>87</v>
      </c>
      <c r="E99" s="130" t="s">
        <v>1</v>
      </c>
      <c r="F99">
        <v>10</v>
      </c>
      <c r="G99" s="127" t="s">
        <v>327</v>
      </c>
      <c r="I99" s="127" t="s">
        <v>226</v>
      </c>
      <c r="J99" s="4"/>
      <c r="K99" s="9"/>
    </row>
    <row r="100" spans="4:11" x14ac:dyDescent="0.25">
      <c r="D100" s="129" t="s">
        <v>88</v>
      </c>
      <c r="E100" s="130" t="s">
        <v>2</v>
      </c>
      <c r="F100">
        <v>75</v>
      </c>
      <c r="G100" s="127" t="s">
        <v>327</v>
      </c>
      <c r="H100" s="127" t="s">
        <v>325</v>
      </c>
      <c r="I100" s="127" t="s">
        <v>226</v>
      </c>
      <c r="K100" s="3"/>
    </row>
    <row r="101" spans="4:11" x14ac:dyDescent="0.25">
      <c r="D101" s="129" t="s">
        <v>89</v>
      </c>
      <c r="E101" s="130" t="s">
        <v>2</v>
      </c>
      <c r="F101">
        <v>300</v>
      </c>
      <c r="G101" s="127" t="s">
        <v>327</v>
      </c>
      <c r="H101" s="127" t="s">
        <v>325</v>
      </c>
      <c r="I101" s="127" t="s">
        <v>226</v>
      </c>
      <c r="K101" s="3"/>
    </row>
    <row r="102" spans="4:11" x14ac:dyDescent="0.25">
      <c r="D102" s="129" t="s">
        <v>222</v>
      </c>
      <c r="E102" s="147" t="s">
        <v>2</v>
      </c>
      <c r="F102">
        <v>75</v>
      </c>
      <c r="G102" s="127" t="s">
        <v>327</v>
      </c>
      <c r="H102" s="127" t="s">
        <v>325</v>
      </c>
      <c r="I102" s="127" t="s">
        <v>226</v>
      </c>
      <c r="K102" s="3"/>
    </row>
    <row r="103" spans="4:11" x14ac:dyDescent="0.25">
      <c r="D103" s="129" t="s">
        <v>223</v>
      </c>
      <c r="E103" s="148" t="s">
        <v>2</v>
      </c>
      <c r="F103">
        <v>300</v>
      </c>
      <c r="G103" s="127" t="s">
        <v>327</v>
      </c>
      <c r="H103" s="127" t="s">
        <v>325</v>
      </c>
      <c r="I103" s="127" t="s">
        <v>226</v>
      </c>
      <c r="K103" s="3"/>
    </row>
    <row r="104" spans="4:11" ht="15.75" thickBot="1" x14ac:dyDescent="0.3">
      <c r="D104" s="141" t="s">
        <v>90</v>
      </c>
      <c r="E104" s="149" t="s">
        <v>2</v>
      </c>
      <c r="F104">
        <v>200</v>
      </c>
      <c r="G104" s="127" t="s">
        <v>327</v>
      </c>
      <c r="H104" s="127" t="s">
        <v>325</v>
      </c>
      <c r="I104" s="127" t="s">
        <v>226</v>
      </c>
      <c r="K104" s="3"/>
    </row>
    <row r="105" spans="4:11" ht="15.75" thickBot="1" x14ac:dyDescent="0.3">
      <c r="D105" s="138" t="s">
        <v>91</v>
      </c>
      <c r="E105" s="139" t="s">
        <v>339</v>
      </c>
      <c r="H105" s="127" t="s">
        <v>266</v>
      </c>
      <c r="I105" s="127" t="s">
        <v>226</v>
      </c>
      <c r="K105" s="3"/>
    </row>
    <row r="106" spans="4:11" ht="16.5" customHeight="1" x14ac:dyDescent="0.25">
      <c r="D106" s="7"/>
      <c r="K106" s="3"/>
    </row>
    <row r="107" spans="4:11" ht="16.5" customHeight="1" x14ac:dyDescent="0.25"/>
    <row r="108" spans="4:11" ht="16.5" customHeight="1" x14ac:dyDescent="0.25"/>
    <row r="109" spans="4:11" ht="17.25" customHeight="1" x14ac:dyDescent="0.25"/>
    <row r="112" spans="4:11" ht="15" customHeight="1" x14ac:dyDescent="0.25"/>
    <row r="115" ht="12.75" customHeight="1" x14ac:dyDescent="0.25"/>
    <row r="131" spans="3:3" x14ac:dyDescent="0.25">
      <c r="C131" s="127" t="s">
        <v>225</v>
      </c>
    </row>
    <row r="134" spans="3:3" ht="17.25" customHeight="1" x14ac:dyDescent="0.25"/>
    <row r="135" spans="3:3" ht="20.25" customHeight="1" x14ac:dyDescent="0.25"/>
  </sheetData>
  <sheetProtection algorithmName="SHA-512" hashValue="7ALf6B6E3VK1225dP0ltsEydvZ1OUaJttJ6/kqOiMyzVCy9kCgITFkPQuh/X3vFRnDbpFhoCx2LMH8V+uxyXxg==" saltValue="maWLTKaadc4LcxigCZ6e1g==" spinCount="100000" sheet="1" objects="1" scenarios="1"/>
  <hyperlinks>
    <hyperlink ref="H1" r:id="rId1" xr:uid="{00000000-0004-0000-1000-000000000000}"/>
    <hyperlink ref="I1" r:id="rId2" xr:uid="{00000000-0004-0000-1000-000001000000}"/>
  </hyperlinks>
  <pageMargins left="0.7" right="0.7" top="0.75" bottom="0.75" header="0.3" footer="0.3"/>
  <pageSetup paperSize="9" orientation="portrait" r:id="rId3"/>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78499d3b-94a8-4059-8763-489d4400b14a" ContentTypeId="0x01010067EB80C5FE939D4A9B3D8BA62129B7F502" PreviousValue="false" LastSyncTimeStamp="2015-02-19T08:45:00.1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9be56660-2c31-41ef-bc00-23e72f632f2a">REGU-1278123576-1596</_dlc_DocId>
    <_dlc_DocIdUrl xmlns="9be56660-2c31-41ef-bc00-23e72f632f2a">
      <Url>https://cyfoethnaturiolcymru.sharepoint.com/teams/Regulatory/rg/RBMT/_layouts/15/DocIdRedir.aspx?ID=REGU-1278123576-1596</Url>
      <Description>REGU-1278123576-1596</Description>
    </_dlc_DocIdUrl>
    <RBMT_x0020_RC_x0020_Consultations_x0020_Area xmlns="6e121689-de5b-41b9-a751-bfeda7fa2b07">Banding tool – Spreadsheet</RBMT_x0020_RC_x0020_Consultations_x0020_Area>
    <RBMT_x0020_Financial_x0020_Year xmlns="6e121689-de5b-41b9-a751-bfeda7fa2b07">2026-27</RBMT_x0020_Financial_x0020_Year>
  </documentManagement>
</p:properties>
</file>

<file path=customXml/item4.xml><?xml version="1.0" encoding="utf-8"?>
<ct:contentTypeSchema xmlns:ct="http://schemas.microsoft.com/office/2006/metadata/contentType" xmlns:ma="http://schemas.microsoft.com/office/2006/metadata/properties/metaAttributes" ct:_="" ma:_="" ma:contentTypeName="NRW RBMT RC Consultation Excel Document" ma:contentTypeID="0x01010067EB80C5FE939D4A9B3D8BA62129B7F502004CB39E35564B9D45BFCCB14C25311FA900C56F8D59CC41F548BB99A4986F61EBBE" ma:contentTypeVersion="3" ma:contentTypeDescription="" ma:contentTypeScope="" ma:versionID="4760b98c37e4a9ca82e2630eccf5c22c">
  <xsd:schema xmlns:xsd="http://www.w3.org/2001/XMLSchema" xmlns:xs="http://www.w3.org/2001/XMLSchema" xmlns:p="http://schemas.microsoft.com/office/2006/metadata/properties" xmlns:ns2="9be56660-2c31-41ef-bc00-23e72f632f2a" xmlns:ns3="6e121689-de5b-41b9-a751-bfeda7fa2b07" targetNamespace="http://schemas.microsoft.com/office/2006/metadata/properties" ma:root="true" ma:fieldsID="7e0098907b521b1826fdc29ae15d4b3a" ns2:_="" ns3:_="">
    <xsd:import namespace="9be56660-2c31-41ef-bc00-23e72f632f2a"/>
    <xsd:import namespace="6e121689-de5b-41b9-a751-bfeda7fa2b07"/>
    <xsd:element name="properties">
      <xsd:complexType>
        <xsd:sequence>
          <xsd:element name="documentManagement">
            <xsd:complexType>
              <xsd:all>
                <xsd:element ref="ns2:_dlc_DocId" minOccurs="0"/>
                <xsd:element ref="ns2:_dlc_DocIdUrl" minOccurs="0"/>
                <xsd:element ref="ns2:_dlc_DocIdPersistId" minOccurs="0"/>
                <xsd:element ref="ns3:RBMT_x0020_Financial_x0020_Year"/>
                <xsd:element ref="ns3:RBMT_x0020_RC_x0020_Consultations_x0020_Area"/>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e121689-de5b-41b9-a751-bfeda7fa2b07" elementFormDefault="qualified">
    <xsd:import namespace="http://schemas.microsoft.com/office/2006/documentManagement/types"/>
    <xsd:import namespace="http://schemas.microsoft.com/office/infopath/2007/PartnerControls"/>
    <xsd:element name="RBMT_x0020_Financial_x0020_Year" ma:index="11" ma:displayName="RBMT Financial Year" ma:format="Dropdown" ma:internalName="RBMT_x0020_Financial_x0020_Year" ma:readOnly="false">
      <xsd:simpleType>
        <xsd:restriction base="dms:Choice">
          <xsd:enumeration value="Annual (Power BI)"/>
          <xsd:enumeration value="pre RBMT"/>
          <xsd:enumeration value="2023-24"/>
          <xsd:enumeration value="2024-25"/>
          <xsd:enumeration value="2025-26"/>
          <xsd:enumeration value="2026-27"/>
          <xsd:enumeration value="2027-28"/>
          <xsd:enumeration value="2028-29"/>
          <xsd:enumeration value="2029-30"/>
        </xsd:restriction>
      </xsd:simpleType>
    </xsd:element>
    <xsd:element name="RBMT_x0020_RC_x0020_Consultations_x0020_Area" ma:index="12" ma:displayName="RBMT RC Consultations Area" ma:format="Dropdown" ma:internalName="RBMT_x0020_RC_x0020_Consultations_x0020_Area" ma:readOnly="false">
      <xsd:simpleType>
        <xsd:restriction base="dms:Choice">
          <xsd:enumeration value="Guidance and Application Forms"/>
          <xsd:enumeration value="Governance"/>
          <xsd:enumeration value="RBMT Response to Consultation feedback"/>
          <xsd:enumeration value="Refunds"/>
          <xsd:enumeration value="Consultation Feedback"/>
          <xsd:enumeration value="Digital Content Changes"/>
          <xsd:enumeration value="Consultation Comms"/>
          <xsd:enumeration value="Chargepayers Consultative Group (CCG)"/>
          <xsd:enumeration value="Consultation Hub"/>
          <xsd:enumeration value="Consultation Documents"/>
          <xsd:enumeration value="Technical Documents"/>
          <xsd:enumeration value="Published Documents"/>
          <xsd:enumeration value="Development of Charge Proposals"/>
          <xsd:enumeration value="Banding tool – Updated OPRA Spreadsheet as published"/>
          <xsd:enumeration value="Banding tool – Spreadshee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193E055-DD02-46CF-A4FE-4CB70CDAD827}">
  <ds:schemaRefs>
    <ds:schemaRef ds:uri="Microsoft.SharePoint.Taxonomy.ContentTypeSync"/>
  </ds:schemaRefs>
</ds:datastoreItem>
</file>

<file path=customXml/itemProps2.xml><?xml version="1.0" encoding="utf-8"?>
<ds:datastoreItem xmlns:ds="http://schemas.openxmlformats.org/officeDocument/2006/customXml" ds:itemID="{A8CBB9AE-4945-4476-93AD-E66755417E99}">
  <ds:schemaRefs>
    <ds:schemaRef ds:uri="http://schemas.microsoft.com/sharepoint/v3/contenttype/forms"/>
  </ds:schemaRefs>
</ds:datastoreItem>
</file>

<file path=customXml/itemProps3.xml><?xml version="1.0" encoding="utf-8"?>
<ds:datastoreItem xmlns:ds="http://schemas.openxmlformats.org/officeDocument/2006/customXml" ds:itemID="{130E6885-559B-43E8-B80E-93F388622BD2}">
  <ds:schemaRef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6e121689-de5b-41b9-a751-bfeda7fa2b07"/>
    <ds:schemaRef ds:uri="9be56660-2c31-41ef-bc00-23e72f632f2a"/>
    <ds:schemaRef ds:uri="http://purl.org/dc/terms/"/>
  </ds:schemaRefs>
</ds:datastoreItem>
</file>

<file path=customXml/itemProps4.xml><?xml version="1.0" encoding="utf-8"?>
<ds:datastoreItem xmlns:ds="http://schemas.openxmlformats.org/officeDocument/2006/customXml" ds:itemID="{42CAF4F0-39A1-44E7-B56D-697E578AC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6e121689-de5b-41b9-a751-bfeda7fa2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25169E3-8FBC-41CE-8C76-79A6BB6A50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Canllawiau</vt:lpstr>
      <vt:lpstr>Cyflwyniad</vt:lpstr>
      <vt:lpstr>Ildiad</vt:lpstr>
      <vt:lpstr>Picklists</vt:lpstr>
      <vt:lpstr>category</vt:lpstr>
      <vt:lpstr>Cyfarpar_Hylosgi_Canolig</vt:lpstr>
      <vt:lpstr>Cyfarpar_Hylosgi_Canolig_a_Generaduron_Penodedig</vt:lpstr>
      <vt:lpstr>Generaduron_penodedig</vt:lpstr>
      <vt:lpstr>Gweithgareddau_gwastraff_uniongyrchol_gysylltiedig</vt:lpstr>
      <vt:lpstr>No</vt:lpstr>
      <vt:lpstr>Operator</vt:lpstr>
      <vt:lpstr>Rhan_A2</vt:lpstr>
      <vt:lpstr>Rhan_B</vt:lpstr>
      <vt:lpstr>RhanB_CHC_a_neu_EP</vt:lpstr>
      <vt:lpstr>Yes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260401-charge-tool-surr-cym</dc:title>
  <dc:subject/>
  <dc:creator>Mark.Broom</dc:creator>
  <cp:keywords/>
  <dc:description/>
  <cp:lastModifiedBy>Wright, Thomas</cp:lastModifiedBy>
  <dcterms:created xsi:type="dcterms:W3CDTF">2022-08-19T07:52:48Z</dcterms:created>
  <dcterms:modified xsi:type="dcterms:W3CDTF">2026-03-19T13:53:52Z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0x01010067EB80C5FE939D4A9B3D8BA62129B7F502004CB39E35564B9D45BFCCB14C25311FA900C56F8D59CC41F548BB99A4986F61EBBE</vt:lpwstr>
  </property>
  <property fmtid="{D5CDD505-2E9C-101B-9397-08002B2CF9AE}" pid="3" name="_dlc_DocIdItemGuid">
    <vt:lpwstr>1f4f72a9-9e59-4e8a-8003-748738eed17c</vt:lpwstr>
  </property>
  <property fmtid="{D5CDD505-2E9C-101B-9397-08002B2CF9AE}" pid="4" name="From1">
    <vt:lpwstr/>
  </property>
  <property fmtid="{D5CDD505-2E9C-101B-9397-08002B2CF9AE}" pid="5" name="CC">
    <vt:lpwstr/>
  </property>
  <property fmtid="{D5CDD505-2E9C-101B-9397-08002B2CF9AE}" pid="6" name="To">
    <vt:lpwstr/>
  </property>
  <property fmtid="{D5CDD505-2E9C-101B-9397-08002B2CF9AE}" pid="7" name="_ExtendedDescription">
    <vt:lpwstr/>
  </property>
  <property fmtid="{D5CDD505-2E9C-101B-9397-08002B2CF9AE}" pid="8" name="Submitter">
    <vt:lpwstr/>
  </property>
  <property fmtid="{D5CDD505-2E9C-101B-9397-08002B2CF9AE}" pid="9" name="URL">
    <vt:lpwstr/>
  </property>
  <property fmtid="{D5CDD505-2E9C-101B-9397-08002B2CF9AE}" pid="10" name="BCC">
    <vt:lpwstr/>
  </property>
</Properties>
</file>